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12810" windowHeight="1096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<sst xmlns="http://schemas.openxmlformats.org/spreadsheetml/2006/main" count="241" uniqueCount="145">
  <si>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</si>
  <si>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</si>
  <si>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</si>
  <si>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</si>
  <si>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</si>
  <si>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</si>
  <si>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</si>
  <si>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</si>
  <si>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</si>
  <si>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</si>
  <si>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</si>
  <si>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</si>
  <si>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</si>
  <si>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</si>
  <si>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</si>
  <si>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</si>
  <si>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</si>
  <si>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</si>
  <si>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</si>
  <si>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</si>
  <si>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</si>
  <si>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</si>
  <si>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</si>
  <si>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</si>
  <si>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</si>
  <si>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</si>
  <si>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</si>
  <si>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</si>
  <si>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</si>
  <si>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</si>
  <si>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</si>
  <si>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</si>
  <si>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</si>
  <si>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</si>
  <si>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</si>
  <si>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</si>
  <si>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</si>
  <si>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</si>
  <si>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</si>
  <si>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</si>
  <si>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</si>
  <si>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</si>
  <si>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</si>
  <si>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</si>
  <si>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</si>
  <si>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</si>
  <si>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</si>
  <si>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</si>
  <si>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</si>
  <si>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</si>
  <si>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</si>
  <si>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</si>
  <si>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</si>
  <si>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</si>
  <si>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</si>
  <si>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</si>
  <si>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</si>
  <si>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</si>
  <si>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</si>
  <si>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</si>
  <si>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</si>
  <si>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</si>
  <si>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</si>
  <si>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</si>
  <si>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</si>
  <si>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</si>
  <si>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</si>
  <si>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</si>
  <si>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</si>
  <si>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</si>
  <si>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</si>
  <si>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</si>
  <si>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</si>
  <si>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</si>
  <si>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</si>
  <si>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</si>
  <si>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</si>
  <si>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</si>
  <si>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</si>
  <si>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</si>
  <si>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</si>
  <si>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</si>
  <si>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</si>
  <si>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</si>
  <si>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</si>
  <si>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</si>
  <si>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</si>
  <si>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</si>
  <si>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</si>
  <si>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</si>
  <si>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</si>
  <si>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</si>
  <si>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</si>
  <si>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шт</t>
  </si>
  <si>
    <t>м</t>
  </si>
  <si>
    <t>г. Юрга, ул. Фестивальная 5а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</si>
  <si>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</si>
  <si>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</si>
  <si>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</si>
  <si>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</si>
  <si>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</si>
  <si>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</si>
  <si>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</si>
  <si>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</si>
  <si>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</si>
  <si>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</si>
  <si>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</si>
  <si>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</si>
  <si>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</si>
  <si>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</si>
  <si>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</si>
  <si>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</si>
  <si>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</si>
  <si>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</si>
  <si>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</si>
  <si>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</si>
  <si>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</si>
  <si>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</si>
  <si>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</si>
  <si>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</si>
  <si>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</si>
  <si>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</si>
  <si>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</si>
  <si>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</si>
  <si>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</si>
  <si>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</si>
  <si>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</si>
  <si>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</si>
  <si>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</si>
  <si>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</si>
  <si>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ПЛАН НА 2021 г</t>
  </si>
  <si>
    <t>Очистка подъездных козырьков от снега толщ. слоя до 50 см</t>
  </si>
  <si>
    <t>Ремонт  1  подъезда</t>
  </si>
  <si>
    <t xml:space="preserve">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</si>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</sst>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0" fillId="0" borderId="14" xfId="0" applyFont="1" applyBorder="1" applyAlignment="1">
      <alignment horizontal="left" vertical="center" wrapText="1" indent="3"/>
    </xf>
    <xf numFmtId="165" fontId="40" fillId="0" borderId="14" xfId="0" applyNumberFormat="1" applyFont="1" applyFill="1" applyBorder="1" applyAlignment="1">
      <alignment horizontal="right" vertical="center" wrapText="1" indent="2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10" xfId="0" applyFont="1" applyBorder="1" applyAlignment="1">
      <alignment horizontal="left" vertical="center" wrapText="1" indent="3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165" fontId="40" fillId="0" borderId="14" xfId="0" applyNumberFormat="1" applyFont="1" applyFill="1" applyBorder="1" applyAlignment="1">
      <alignment horizontal="right" vertical="center" indent="2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1"/>
    </xf>
    <xf numFmtId="3" fontId="40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4.25">
      <c r="A3" s="49" t="s">
        <v>61</v>
      </c>
      <c r="B3" s="49"/>
      <c r="C3" s="49"/>
      <c r="D3" s="49"/>
      <c r="E3" s="49"/>
    </row>
    <row r="4" spans="1:5" ht="14.25">
      <c r="A4" s="50" t="s">
        <v>0</v>
      </c>
      <c r="B4" s="50"/>
      <c r="C4" s="50"/>
      <c r="D4" s="50"/>
      <c r="E4" s="50"/>
    </row>
    <row r="5" spans="1:5" ht="14.2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2879.3*12*4.07</f>
        <v>140625.01200000005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2879.3*12*1.55</f>
        <v>53554.98000000001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2879.3*12*0.12</f>
        <v>4146.192000000001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2879.3*12*1.1</f>
        <v>38006.76000000001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2879.3*12*0.73</f>
        <v>25222.668000000005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2879.3*12*0.57</f>
        <v>19694.412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238406.04000000004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2879.3*12*0.9</f>
        <v>31096.440000000006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2879.3*12*1.79</f>
        <v>61847.36400000001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2879.3*12*0.44</f>
        <v>15202.704000000003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2879.3*12*0.09</f>
        <v>3109.6440000000002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2879.3*12*3.62</f>
        <v>125076.79200000003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2879.3*12*0.06</f>
        <v>2073.0960000000005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166193.19600000003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2879.3*12*0.62</f>
        <v>21421.992000000002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2879.3*12*4.19</f>
        <v>144771.20400000003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545224.2480000001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workbookViewId="0" topLeftCell="A1">
      <selection activeCell="A50" sqref="A50"/>
    </sheetView>
  </sheetViews>
  <sheetFormatPr defaultColWidth="8.875" defaultRowHeight="12.75" outlineLevelRow="2"/>
  <cols>
    <col min="1" max="1" width="63.1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9" t="s">
        <v>130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19"/>
    </row>
    <row r="5" spans="1:4" ht="15">
      <c r="A5" s="19" t="s">
        <v>95</v>
      </c>
      <c r="D5" s="18" t="s">
        <v>64</v>
      </c>
    </row>
    <row r="6" ht="15">
      <c r="A6" s="19"/>
    </row>
    <row r="7" spans="1:6" ht="122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108</v>
      </c>
      <c r="B8" s="21">
        <v>2879.5</v>
      </c>
      <c r="C8" s="46">
        <v>12</v>
      </c>
      <c r="D8" s="22" t="s">
        <v>71</v>
      </c>
      <c r="E8" s="23">
        <f>E9+E10+E22+E25+E46</f>
        <v>11.775821396718014</v>
      </c>
      <c r="F8" s="36">
        <f>F9+F10+F22+F25+F46</f>
        <v>406901.42179999995</v>
      </c>
    </row>
    <row r="9" spans="1:6" s="41" customFormat="1" ht="19.5" customHeight="1" outlineLevel="1">
      <c r="A9" s="37" t="s">
        <v>109</v>
      </c>
      <c r="B9" s="38">
        <f>B8</f>
        <v>2879.5</v>
      </c>
      <c r="C9" s="43">
        <v>12</v>
      </c>
      <c r="D9" s="39" t="s">
        <v>7</v>
      </c>
      <c r="E9" s="44">
        <v>1.53</v>
      </c>
      <c r="F9" s="40">
        <f>B9*C9*E9</f>
        <v>52867.62</v>
      </c>
    </row>
    <row r="10" spans="1:6" s="26" customFormat="1" ht="46.5" customHeight="1" outlineLevel="1">
      <c r="A10" s="37" t="s">
        <v>110</v>
      </c>
      <c r="B10" s="38">
        <f>B8</f>
        <v>2879.5</v>
      </c>
      <c r="C10" s="43" t="s">
        <v>7</v>
      </c>
      <c r="D10" s="39" t="s">
        <v>7</v>
      </c>
      <c r="E10" s="44">
        <f>F10/B10/12</f>
        <v>4.2378581871852745</v>
      </c>
      <c r="F10" s="40">
        <f>SUM(F11:F21)</f>
        <v>146434.95179999998</v>
      </c>
    </row>
    <row r="11" spans="1:6" s="26" customFormat="1" ht="19.5" customHeight="1" outlineLevel="2">
      <c r="A11" s="42" t="s">
        <v>126</v>
      </c>
      <c r="B11" s="38">
        <v>1229.6</v>
      </c>
      <c r="C11" s="43">
        <v>72</v>
      </c>
      <c r="D11" s="39" t="s">
        <v>71</v>
      </c>
      <c r="E11" s="44">
        <v>0.37</v>
      </c>
      <c r="F11" s="40">
        <f>B11*C11*E11</f>
        <v>32756.543999999998</v>
      </c>
    </row>
    <row r="12" spans="1:6" s="26" customFormat="1" ht="18" customHeight="1" outlineLevel="2">
      <c r="A12" s="42" t="s">
        <v>96</v>
      </c>
      <c r="B12" s="38">
        <v>2268</v>
      </c>
      <c r="C12" s="43">
        <v>72</v>
      </c>
      <c r="D12" s="39" t="s">
        <v>71</v>
      </c>
      <c r="E12" s="44">
        <v>0.15</v>
      </c>
      <c r="F12" s="40">
        <f aca="true" t="shared" si="0" ref="F12:F21">B12*C12*E12</f>
        <v>24494.399999999998</v>
      </c>
    </row>
    <row r="13" spans="1:6" s="26" customFormat="1" ht="19.5" customHeight="1" outlineLevel="2">
      <c r="A13" s="42" t="s">
        <v>97</v>
      </c>
      <c r="B13" s="38">
        <v>2</v>
      </c>
      <c r="C13" s="43">
        <v>248</v>
      </c>
      <c r="D13" s="39" t="s">
        <v>72</v>
      </c>
      <c r="E13" s="44">
        <v>9.3</v>
      </c>
      <c r="F13" s="40">
        <f>B13*C13*E13</f>
        <v>4612.8</v>
      </c>
    </row>
    <row r="14" spans="1:6" s="26" customFormat="1" ht="18" customHeight="1" outlineLevel="2">
      <c r="A14" s="42" t="s">
        <v>98</v>
      </c>
      <c r="B14" s="38">
        <v>2268</v>
      </c>
      <c r="C14" s="43">
        <v>3</v>
      </c>
      <c r="D14" s="39" t="s">
        <v>71</v>
      </c>
      <c r="E14" s="44">
        <v>3.46</v>
      </c>
      <c r="F14" s="40">
        <f t="shared" si="0"/>
        <v>23541.84</v>
      </c>
    </row>
    <row r="15" spans="1:6" s="26" customFormat="1" ht="16.5" customHeight="1" outlineLevel="2">
      <c r="A15" s="42" t="s">
        <v>99</v>
      </c>
      <c r="B15" s="38">
        <v>3.5</v>
      </c>
      <c r="C15" s="43">
        <v>139</v>
      </c>
      <c r="D15" s="39" t="s">
        <v>71</v>
      </c>
      <c r="E15" s="44">
        <v>6.69</v>
      </c>
      <c r="F15" s="40">
        <f t="shared" si="0"/>
        <v>3254.6850000000004</v>
      </c>
    </row>
    <row r="16" spans="1:6" s="26" customFormat="1" ht="20.25" customHeight="1" outlineLevel="2">
      <c r="A16" s="42" t="s">
        <v>100</v>
      </c>
      <c r="B16" s="38">
        <v>7.2</v>
      </c>
      <c r="C16" s="43">
        <v>139</v>
      </c>
      <c r="D16" s="39" t="s">
        <v>71</v>
      </c>
      <c r="E16" s="44">
        <v>0.64</v>
      </c>
      <c r="F16" s="40">
        <f t="shared" si="0"/>
        <v>640.5120000000001</v>
      </c>
    </row>
    <row r="17" spans="1:6" s="26" customFormat="1" ht="17.25" customHeight="1" outlineLevel="2">
      <c r="A17" s="42" t="s">
        <v>101</v>
      </c>
      <c r="B17" s="38">
        <f>B11*0.8</f>
        <v>983.68</v>
      </c>
      <c r="C17" s="43">
        <v>72</v>
      </c>
      <c r="D17" s="39" t="s">
        <v>71</v>
      </c>
      <c r="E17" s="44">
        <v>0.53</v>
      </c>
      <c r="F17" s="40">
        <f t="shared" si="0"/>
        <v>37537.2288</v>
      </c>
    </row>
    <row r="18" spans="1:6" s="26" customFormat="1" ht="18" customHeight="1" outlineLevel="2">
      <c r="A18" s="42" t="s">
        <v>102</v>
      </c>
      <c r="B18" s="38">
        <v>3.5</v>
      </c>
      <c r="C18" s="43">
        <v>109</v>
      </c>
      <c r="D18" s="39" t="s">
        <v>71</v>
      </c>
      <c r="E18" s="44">
        <v>8.1</v>
      </c>
      <c r="F18" s="40">
        <f t="shared" si="0"/>
        <v>3090.15</v>
      </c>
    </row>
    <row r="19" spans="1:6" s="26" customFormat="1" ht="18" customHeight="1" outlineLevel="2">
      <c r="A19" s="42" t="s">
        <v>103</v>
      </c>
      <c r="B19" s="38">
        <f>B11*0.1</f>
        <v>122.96</v>
      </c>
      <c r="C19" s="43">
        <v>3</v>
      </c>
      <c r="D19" s="39" t="s">
        <v>71</v>
      </c>
      <c r="E19" s="44">
        <v>14.6</v>
      </c>
      <c r="F19" s="40">
        <f t="shared" si="0"/>
        <v>5385.648</v>
      </c>
    </row>
    <row r="20" spans="1:6" s="26" customFormat="1" ht="29.25" customHeight="1" outlineLevel="2">
      <c r="A20" s="42" t="s">
        <v>104</v>
      </c>
      <c r="B20" s="38">
        <v>7.2</v>
      </c>
      <c r="C20" s="43">
        <v>109</v>
      </c>
      <c r="D20" s="39" t="s">
        <v>71</v>
      </c>
      <c r="E20" s="44">
        <v>3.83</v>
      </c>
      <c r="F20" s="40">
        <f t="shared" si="0"/>
        <v>3005.784</v>
      </c>
    </row>
    <row r="21" spans="1:6" s="26" customFormat="1" ht="18" customHeight="1" outlineLevel="2">
      <c r="A21" s="42" t="s">
        <v>105</v>
      </c>
      <c r="B21" s="38">
        <f>B11*0.1</f>
        <v>122.96</v>
      </c>
      <c r="C21" s="43">
        <v>22</v>
      </c>
      <c r="D21" s="39" t="s">
        <v>71</v>
      </c>
      <c r="E21" s="44">
        <v>3</v>
      </c>
      <c r="F21" s="40">
        <f t="shared" si="0"/>
        <v>8115.36</v>
      </c>
    </row>
    <row r="22" spans="1:6" s="41" customFormat="1" ht="34.5" customHeight="1" outlineLevel="1">
      <c r="A22" s="37" t="s">
        <v>111</v>
      </c>
      <c r="B22" s="38">
        <v>2879.3</v>
      </c>
      <c r="C22" s="43" t="s">
        <v>7</v>
      </c>
      <c r="D22" s="39" t="s">
        <v>7</v>
      </c>
      <c r="E22" s="44">
        <f>F22/B22/12</f>
        <v>0.12947591428472197</v>
      </c>
      <c r="F22" s="40">
        <f>SUM(F23:F24)</f>
        <v>4473.6</v>
      </c>
    </row>
    <row r="23" spans="1:6" s="41" customFormat="1" ht="18.75" customHeight="1" outlineLevel="1">
      <c r="A23" s="42" t="s">
        <v>106</v>
      </c>
      <c r="B23" s="38">
        <v>559.2</v>
      </c>
      <c r="C23" s="43">
        <v>12</v>
      </c>
      <c r="D23" s="39" t="s">
        <v>7</v>
      </c>
      <c r="E23" s="44">
        <v>0.25</v>
      </c>
      <c r="F23" s="40">
        <f>B23*C23*E23</f>
        <v>1677.6000000000001</v>
      </c>
    </row>
    <row r="24" spans="1:6" s="41" customFormat="1" ht="18.75" customHeight="1" outlineLevel="1">
      <c r="A24" s="42" t="s">
        <v>107</v>
      </c>
      <c r="B24" s="38">
        <v>559.2</v>
      </c>
      <c r="C24" s="43">
        <v>1</v>
      </c>
      <c r="D24" s="39" t="s">
        <v>7</v>
      </c>
      <c r="E24" s="44">
        <v>5</v>
      </c>
      <c r="F24" s="40">
        <f>B24*C24*E24</f>
        <v>2796</v>
      </c>
    </row>
    <row r="25" spans="1:6" s="26" customFormat="1" ht="33.75" customHeight="1" outlineLevel="1">
      <c r="A25" s="74" t="s">
        <v>112</v>
      </c>
      <c r="B25" s="63">
        <f>B8</f>
        <v>2879.5</v>
      </c>
      <c r="C25" s="75">
        <v>12</v>
      </c>
      <c r="D25" s="68" t="s">
        <v>7</v>
      </c>
      <c r="E25" s="76">
        <f>F25/B25/C25</f>
        <v>5.8184872952480164</v>
      </c>
      <c r="F25" s="73">
        <f>SUM(F26:F45)</f>
        <v>201052.00999999998</v>
      </c>
    </row>
    <row r="26" spans="1:6" s="26" customFormat="1" ht="21.75" customHeight="1" outlineLevel="1">
      <c r="A26" s="61" t="s">
        <v>77</v>
      </c>
      <c r="B26" s="62">
        <v>770.1</v>
      </c>
      <c r="C26" s="63">
        <v>2</v>
      </c>
      <c r="D26" s="64" t="s">
        <v>71</v>
      </c>
      <c r="E26" s="65">
        <v>3.97</v>
      </c>
      <c r="F26" s="65">
        <f>ROUND(B26*E26*C26,2)</f>
        <v>6114.59</v>
      </c>
    </row>
    <row r="27" spans="1:6" s="26" customFormat="1" ht="21.75" customHeight="1" outlineLevel="1">
      <c r="A27" s="66" t="s">
        <v>78</v>
      </c>
      <c r="B27" s="62">
        <v>704.1</v>
      </c>
      <c r="C27" s="63">
        <v>2</v>
      </c>
      <c r="D27" s="64" t="s">
        <v>71</v>
      </c>
      <c r="E27" s="65">
        <v>3.97</v>
      </c>
      <c r="F27" s="65">
        <f aca="true" t="shared" si="1" ref="F27:F44">ROUND(B27*E27*C27,2)</f>
        <v>5590.55</v>
      </c>
    </row>
    <row r="28" spans="1:6" s="26" customFormat="1" ht="21.75" customHeight="1" outlineLevel="1">
      <c r="A28" s="66" t="s">
        <v>79</v>
      </c>
      <c r="B28" s="62">
        <v>574.8</v>
      </c>
      <c r="C28" s="63">
        <v>2</v>
      </c>
      <c r="D28" s="64" t="s">
        <v>71</v>
      </c>
      <c r="E28" s="65">
        <v>3.97</v>
      </c>
      <c r="F28" s="65">
        <f t="shared" si="1"/>
        <v>4563.91</v>
      </c>
    </row>
    <row r="29" spans="1:6" s="26" customFormat="1" ht="21.75" customHeight="1" outlineLevel="1">
      <c r="A29" s="66" t="s">
        <v>80</v>
      </c>
      <c r="B29" s="62">
        <v>48</v>
      </c>
      <c r="C29" s="63">
        <v>2</v>
      </c>
      <c r="D29" s="64" t="s">
        <v>71</v>
      </c>
      <c r="E29" s="65">
        <v>3.97</v>
      </c>
      <c r="F29" s="65">
        <f t="shared" si="1"/>
        <v>381.12</v>
      </c>
    </row>
    <row r="30" spans="1:6" s="26" customFormat="1" ht="21.75" customHeight="1" outlineLevel="1">
      <c r="A30" s="66" t="s">
        <v>81</v>
      </c>
      <c r="B30" s="62">
        <v>256.7</v>
      </c>
      <c r="C30" s="63">
        <v>1</v>
      </c>
      <c r="D30" s="64" t="s">
        <v>71</v>
      </c>
      <c r="E30" s="65">
        <v>43.49</v>
      </c>
      <c r="F30" s="65">
        <f t="shared" si="1"/>
        <v>11163.88</v>
      </c>
    </row>
    <row r="31" spans="1:6" s="26" customFormat="1" ht="30" outlineLevel="1">
      <c r="A31" s="66" t="s">
        <v>82</v>
      </c>
      <c r="B31" s="62">
        <v>30</v>
      </c>
      <c r="C31" s="63">
        <v>1</v>
      </c>
      <c r="D31" s="64" t="s">
        <v>71</v>
      </c>
      <c r="E31" s="65">
        <v>283.76</v>
      </c>
      <c r="F31" s="65">
        <f t="shared" si="1"/>
        <v>8512.8</v>
      </c>
    </row>
    <row r="32" spans="1:6" s="26" customFormat="1" ht="19.5" customHeight="1" outlineLevel="1">
      <c r="A32" s="61" t="s">
        <v>131</v>
      </c>
      <c r="B32" s="62">
        <v>48</v>
      </c>
      <c r="C32" s="63">
        <v>2</v>
      </c>
      <c r="D32" s="64" t="s">
        <v>71</v>
      </c>
      <c r="E32" s="65">
        <v>43.49</v>
      </c>
      <c r="F32" s="65">
        <f t="shared" si="1"/>
        <v>4175.04</v>
      </c>
    </row>
    <row r="33" spans="1:6" s="26" customFormat="1" ht="21.75" customHeight="1" outlineLevel="1">
      <c r="A33" s="66" t="s">
        <v>83</v>
      </c>
      <c r="B33" s="62">
        <v>4</v>
      </c>
      <c r="C33" s="63">
        <v>5</v>
      </c>
      <c r="D33" s="64" t="s">
        <v>93</v>
      </c>
      <c r="E33" s="65">
        <v>209.8</v>
      </c>
      <c r="F33" s="65">
        <f t="shared" si="1"/>
        <v>4196</v>
      </c>
    </row>
    <row r="34" spans="1:6" s="26" customFormat="1" ht="21.75" customHeight="1" outlineLevel="1">
      <c r="A34" s="66" t="s">
        <v>84</v>
      </c>
      <c r="B34" s="62">
        <v>4</v>
      </c>
      <c r="C34" s="63">
        <v>1</v>
      </c>
      <c r="D34" s="64" t="s">
        <v>93</v>
      </c>
      <c r="E34" s="65">
        <v>304.77</v>
      </c>
      <c r="F34" s="65">
        <f t="shared" si="1"/>
        <v>1219.08</v>
      </c>
    </row>
    <row r="35" spans="1:6" s="26" customFormat="1" ht="21.75" customHeight="1" outlineLevel="1">
      <c r="A35" s="66" t="s">
        <v>85</v>
      </c>
      <c r="B35" s="62">
        <v>4</v>
      </c>
      <c r="C35" s="63">
        <v>1</v>
      </c>
      <c r="D35" s="64" t="s">
        <v>93</v>
      </c>
      <c r="E35" s="65">
        <v>88</v>
      </c>
      <c r="F35" s="65">
        <f t="shared" si="1"/>
        <v>352</v>
      </c>
    </row>
    <row r="36" spans="1:6" s="26" customFormat="1" ht="21.75" customHeight="1" outlineLevel="1">
      <c r="A36" s="66" t="s">
        <v>86</v>
      </c>
      <c r="B36" s="62">
        <v>0.7</v>
      </c>
      <c r="C36" s="63">
        <v>1</v>
      </c>
      <c r="D36" s="64" t="s">
        <v>71</v>
      </c>
      <c r="E36" s="65">
        <v>827.78</v>
      </c>
      <c r="F36" s="65">
        <f t="shared" si="1"/>
        <v>579.45</v>
      </c>
    </row>
    <row r="37" spans="1:6" s="26" customFormat="1" ht="21.75" customHeight="1" outlineLevel="1">
      <c r="A37" s="66" t="s">
        <v>87</v>
      </c>
      <c r="B37" s="62">
        <v>0.7</v>
      </c>
      <c r="C37" s="63">
        <v>1</v>
      </c>
      <c r="D37" s="64" t="s">
        <v>71</v>
      </c>
      <c r="E37" s="65">
        <v>130.69</v>
      </c>
      <c r="F37" s="65">
        <f t="shared" si="1"/>
        <v>91.48</v>
      </c>
    </row>
    <row r="38" spans="1:6" s="26" customFormat="1" ht="30" outlineLevel="1">
      <c r="A38" s="66" t="s">
        <v>88</v>
      </c>
      <c r="B38" s="62">
        <v>402.6</v>
      </c>
      <c r="C38" s="63">
        <v>104</v>
      </c>
      <c r="D38" s="64" t="s">
        <v>71</v>
      </c>
      <c r="E38" s="65">
        <v>1.67</v>
      </c>
      <c r="F38" s="65">
        <f t="shared" si="1"/>
        <v>69923.57</v>
      </c>
    </row>
    <row r="39" spans="1:6" s="26" customFormat="1" ht="21.75" customHeight="1" outlineLevel="1">
      <c r="A39" s="66" t="s">
        <v>89</v>
      </c>
      <c r="B39" s="62">
        <v>2451.6</v>
      </c>
      <c r="C39" s="63">
        <v>2</v>
      </c>
      <c r="D39" s="67" t="s">
        <v>71</v>
      </c>
      <c r="E39" s="65">
        <f>E38</f>
        <v>1.67</v>
      </c>
      <c r="F39" s="65">
        <f t="shared" si="1"/>
        <v>8188.34</v>
      </c>
    </row>
    <row r="40" spans="1:6" s="26" customFormat="1" ht="21.75" customHeight="1" outlineLevel="1">
      <c r="A40" s="66" t="s">
        <v>90</v>
      </c>
      <c r="B40" s="62">
        <v>2</v>
      </c>
      <c r="C40" s="68">
        <v>1</v>
      </c>
      <c r="D40" s="64" t="s">
        <v>93</v>
      </c>
      <c r="E40" s="65">
        <v>242.13</v>
      </c>
      <c r="F40" s="65">
        <f t="shared" si="1"/>
        <v>484.26</v>
      </c>
    </row>
    <row r="41" spans="1:6" s="26" customFormat="1" ht="21.75" customHeight="1" outlineLevel="1">
      <c r="A41" s="61" t="s">
        <v>91</v>
      </c>
      <c r="B41" s="62">
        <v>1</v>
      </c>
      <c r="C41" s="63">
        <v>1</v>
      </c>
      <c r="D41" s="64" t="s">
        <v>93</v>
      </c>
      <c r="E41" s="65">
        <v>516.38</v>
      </c>
      <c r="F41" s="65">
        <f t="shared" si="1"/>
        <v>516.38</v>
      </c>
    </row>
    <row r="42" spans="1:6" s="26" customFormat="1" ht="21.75" customHeight="1" outlineLevel="1">
      <c r="A42" s="66" t="s">
        <v>135</v>
      </c>
      <c r="B42" s="62">
        <v>2</v>
      </c>
      <c r="C42" s="63">
        <v>1</v>
      </c>
      <c r="D42" s="67" t="s">
        <v>93</v>
      </c>
      <c r="E42" s="68">
        <v>177.56</v>
      </c>
      <c r="F42" s="65">
        <f t="shared" si="1"/>
        <v>355.12</v>
      </c>
    </row>
    <row r="43" spans="1:6" s="26" customFormat="1" ht="21.75" customHeight="1" outlineLevel="1">
      <c r="A43" s="66" t="s">
        <v>92</v>
      </c>
      <c r="B43" s="62">
        <v>213.3</v>
      </c>
      <c r="C43" s="63">
        <v>1</v>
      </c>
      <c r="D43" s="64" t="s">
        <v>94</v>
      </c>
      <c r="E43" s="65">
        <v>11.4</v>
      </c>
      <c r="F43" s="65">
        <f t="shared" si="1"/>
        <v>2431.62</v>
      </c>
    </row>
    <row r="44" spans="1:7" s="26" customFormat="1" ht="21.75" customHeight="1" outlineLevel="1">
      <c r="A44" s="69" t="s">
        <v>132</v>
      </c>
      <c r="B44" s="70">
        <v>1</v>
      </c>
      <c r="C44" s="63">
        <v>1</v>
      </c>
      <c r="D44" s="71" t="s">
        <v>93</v>
      </c>
      <c r="E44" s="65">
        <v>67720.02</v>
      </c>
      <c r="F44" s="65">
        <f t="shared" si="1"/>
        <v>67720.02</v>
      </c>
      <c r="G44" s="60"/>
    </row>
    <row r="45" spans="1:6" s="25" customFormat="1" ht="15">
      <c r="A45" s="72" t="s">
        <v>133</v>
      </c>
      <c r="B45" s="67">
        <v>20</v>
      </c>
      <c r="C45" s="63">
        <v>12</v>
      </c>
      <c r="D45" s="64" t="s">
        <v>134</v>
      </c>
      <c r="E45" s="68">
        <v>18.72</v>
      </c>
      <c r="F45" s="73">
        <f>B45*C45*E45</f>
        <v>4492.799999999999</v>
      </c>
    </row>
    <row r="46" spans="1:6" s="41" customFormat="1" ht="33" customHeight="1" outlineLevel="1">
      <c r="A46" s="37" t="s">
        <v>113</v>
      </c>
      <c r="B46" s="38">
        <f>B8</f>
        <v>2879.5</v>
      </c>
      <c r="C46" s="43">
        <v>12</v>
      </c>
      <c r="D46" s="39" t="s">
        <v>24</v>
      </c>
      <c r="E46" s="44">
        <v>0.06</v>
      </c>
      <c r="F46" s="40">
        <f>B46*C46*E46</f>
        <v>2073.24</v>
      </c>
    </row>
    <row r="47" spans="1:6" s="24" customFormat="1" ht="48" customHeight="1">
      <c r="A47" s="20" t="s">
        <v>114</v>
      </c>
      <c r="B47" s="21">
        <f>B8</f>
        <v>2879.5</v>
      </c>
      <c r="C47" s="46">
        <v>12</v>
      </c>
      <c r="D47" s="22" t="s">
        <v>7</v>
      </c>
      <c r="E47" s="23">
        <f>SUM(E48,E54)</f>
        <v>5.088347427215374</v>
      </c>
      <c r="F47" s="36">
        <f>SUM(F48,F54)</f>
        <v>175822.75700000004</v>
      </c>
    </row>
    <row r="48" spans="1:6" s="25" customFormat="1" ht="33" customHeight="1">
      <c r="A48" s="74" t="s">
        <v>115</v>
      </c>
      <c r="B48" s="63">
        <f>B47</f>
        <v>2879.5</v>
      </c>
      <c r="C48" s="75">
        <v>12</v>
      </c>
      <c r="D48" s="68" t="s">
        <v>7</v>
      </c>
      <c r="E48" s="76">
        <f>F48/B48/C48</f>
        <v>0.7685364936042137</v>
      </c>
      <c r="F48" s="73">
        <f>SUM(F49:F53)</f>
        <v>26556.010000000002</v>
      </c>
    </row>
    <row r="49" spans="1:6" s="25" customFormat="1" ht="30.75" customHeight="1">
      <c r="A49" s="66" t="s">
        <v>136</v>
      </c>
      <c r="B49" s="62">
        <v>20</v>
      </c>
      <c r="C49" s="63">
        <v>12</v>
      </c>
      <c r="D49" s="67" t="s">
        <v>93</v>
      </c>
      <c r="E49" s="68">
        <v>34.58</v>
      </c>
      <c r="F49" s="65">
        <f>B49*C49*E49</f>
        <v>8299.199999999999</v>
      </c>
    </row>
    <row r="50" spans="1:6" s="25" customFormat="1" ht="15">
      <c r="A50" s="66" t="s">
        <v>137</v>
      </c>
      <c r="B50" s="62">
        <f>1</f>
        <v>1</v>
      </c>
      <c r="C50" s="63">
        <v>12</v>
      </c>
      <c r="D50" s="64" t="s">
        <v>93</v>
      </c>
      <c r="E50" s="65">
        <v>192.59</v>
      </c>
      <c r="F50" s="65">
        <f>B50*C50*E50</f>
        <v>2311.08</v>
      </c>
    </row>
    <row r="51" spans="1:6" s="25" customFormat="1" ht="30">
      <c r="A51" s="69" t="s">
        <v>127</v>
      </c>
      <c r="B51" s="70">
        <v>20</v>
      </c>
      <c r="C51" s="63">
        <v>1</v>
      </c>
      <c r="D51" s="71" t="s">
        <v>93</v>
      </c>
      <c r="E51" s="65">
        <v>465.04</v>
      </c>
      <c r="F51" s="65">
        <f>B51*C51*E51</f>
        <v>9300.800000000001</v>
      </c>
    </row>
    <row r="52" spans="1:6" s="25" customFormat="1" ht="15">
      <c r="A52" s="66" t="s">
        <v>128</v>
      </c>
      <c r="B52" s="67">
        <v>1</v>
      </c>
      <c r="C52" s="63">
        <v>1</v>
      </c>
      <c r="D52" s="64" t="s">
        <v>93</v>
      </c>
      <c r="E52" s="68">
        <v>2144.93</v>
      </c>
      <c r="F52" s="73">
        <f>B52*C52*E52</f>
        <v>2144.93</v>
      </c>
    </row>
    <row r="53" spans="1:6" s="25" customFormat="1" ht="15" customHeight="1">
      <c r="A53" s="66" t="s">
        <v>138</v>
      </c>
      <c r="B53" s="62">
        <v>1</v>
      </c>
      <c r="C53" s="63">
        <v>1</v>
      </c>
      <c r="D53" s="67" t="s">
        <v>129</v>
      </c>
      <c r="E53" s="68">
        <v>4500</v>
      </c>
      <c r="F53" s="65">
        <f>B53*C53*E53</f>
        <v>4500</v>
      </c>
    </row>
    <row r="54" spans="1:6" s="45" customFormat="1" ht="45.75" customHeight="1">
      <c r="A54" s="74" t="s">
        <v>116</v>
      </c>
      <c r="B54" s="63">
        <f>B47</f>
        <v>2879.5</v>
      </c>
      <c r="C54" s="75">
        <v>12</v>
      </c>
      <c r="D54" s="68" t="s">
        <v>7</v>
      </c>
      <c r="E54" s="76">
        <f>F54/B54/C54</f>
        <v>4.31981093361116</v>
      </c>
      <c r="F54" s="73">
        <f>SUM(F55:F66)</f>
        <v>149266.74700000003</v>
      </c>
    </row>
    <row r="55" spans="1:6" s="25" customFormat="1" ht="30">
      <c r="A55" s="66" t="s">
        <v>117</v>
      </c>
      <c r="B55" s="62">
        <v>135</v>
      </c>
      <c r="C55" s="63">
        <v>1</v>
      </c>
      <c r="D55" s="64" t="s">
        <v>118</v>
      </c>
      <c r="E55" s="65">
        <v>23.97</v>
      </c>
      <c r="F55" s="65">
        <f aca="true" t="shared" si="2" ref="F55:F64">B55*C55*E55</f>
        <v>3235.95</v>
      </c>
    </row>
    <row r="56" spans="1:6" s="25" customFormat="1" ht="15">
      <c r="A56" s="69" t="s">
        <v>119</v>
      </c>
      <c r="B56" s="70">
        <v>135</v>
      </c>
      <c r="C56" s="63">
        <v>1</v>
      </c>
      <c r="D56" s="71" t="s">
        <v>94</v>
      </c>
      <c r="E56" s="65">
        <v>88.84</v>
      </c>
      <c r="F56" s="65">
        <f t="shared" si="2"/>
        <v>11993.4</v>
      </c>
    </row>
    <row r="57" spans="1:6" s="25" customFormat="1" ht="15">
      <c r="A57" s="66" t="s">
        <v>120</v>
      </c>
      <c r="B57" s="67">
        <v>11624</v>
      </c>
      <c r="C57" s="63">
        <v>1</v>
      </c>
      <c r="D57" s="64" t="s">
        <v>73</v>
      </c>
      <c r="E57" s="68">
        <v>0.32</v>
      </c>
      <c r="F57" s="73">
        <f t="shared" si="2"/>
        <v>3719.6800000000003</v>
      </c>
    </row>
    <row r="58" spans="1:6" s="25" customFormat="1" ht="15">
      <c r="A58" s="66" t="s">
        <v>121</v>
      </c>
      <c r="B58" s="62">
        <v>2</v>
      </c>
      <c r="C58" s="63">
        <v>1</v>
      </c>
      <c r="D58" s="67" t="s">
        <v>122</v>
      </c>
      <c r="E58" s="68">
        <v>684.09</v>
      </c>
      <c r="F58" s="65">
        <f t="shared" si="2"/>
        <v>1368.18</v>
      </c>
    </row>
    <row r="59" spans="1:6" s="25" customFormat="1" ht="45">
      <c r="A59" s="66" t="s">
        <v>139</v>
      </c>
      <c r="B59" s="62">
        <v>574.6</v>
      </c>
      <c r="C59" s="63">
        <v>104</v>
      </c>
      <c r="D59" s="64" t="s">
        <v>71</v>
      </c>
      <c r="E59" s="65">
        <v>1.31</v>
      </c>
      <c r="F59" s="65">
        <f t="shared" si="2"/>
        <v>78283.504</v>
      </c>
    </row>
    <row r="60" spans="1:6" s="25" customFormat="1" ht="30">
      <c r="A60" s="69" t="s">
        <v>140</v>
      </c>
      <c r="B60" s="70">
        <v>4</v>
      </c>
      <c r="C60" s="63">
        <v>1</v>
      </c>
      <c r="D60" s="71" t="s">
        <v>93</v>
      </c>
      <c r="E60" s="65">
        <v>259.45</v>
      </c>
      <c r="F60" s="65">
        <f t="shared" si="2"/>
        <v>1037.8</v>
      </c>
    </row>
    <row r="61" spans="1:6" s="25" customFormat="1" ht="15">
      <c r="A61" s="66" t="s">
        <v>141</v>
      </c>
      <c r="B61" s="67">
        <v>128</v>
      </c>
      <c r="C61" s="63">
        <v>1</v>
      </c>
      <c r="D61" s="64" t="s">
        <v>93</v>
      </c>
      <c r="E61" s="68">
        <v>82.84</v>
      </c>
      <c r="F61" s="73">
        <f t="shared" si="2"/>
        <v>10603.52</v>
      </c>
    </row>
    <row r="62" spans="1:6" s="25" customFormat="1" ht="15">
      <c r="A62" s="66" t="s">
        <v>123</v>
      </c>
      <c r="B62" s="62">
        <v>24</v>
      </c>
      <c r="C62" s="63">
        <v>1</v>
      </c>
      <c r="D62" s="64" t="s">
        <v>93</v>
      </c>
      <c r="E62" s="65">
        <v>227.66</v>
      </c>
      <c r="F62" s="65">
        <f t="shared" si="2"/>
        <v>5463.84</v>
      </c>
    </row>
    <row r="63" spans="1:6" s="25" customFormat="1" ht="30">
      <c r="A63" s="69" t="s">
        <v>142</v>
      </c>
      <c r="B63" s="70">
        <v>770.1</v>
      </c>
      <c r="C63" s="63">
        <v>3</v>
      </c>
      <c r="D63" s="71" t="s">
        <v>71</v>
      </c>
      <c r="E63" s="65">
        <v>1.31</v>
      </c>
      <c r="F63" s="65">
        <f t="shared" si="2"/>
        <v>3026.4930000000004</v>
      </c>
    </row>
    <row r="64" spans="1:6" s="25" customFormat="1" ht="30">
      <c r="A64" s="66" t="s">
        <v>143</v>
      </c>
      <c r="B64" s="67">
        <v>70</v>
      </c>
      <c r="C64" s="63">
        <v>1</v>
      </c>
      <c r="D64" s="64" t="s">
        <v>94</v>
      </c>
      <c r="E64" s="68">
        <v>132.85</v>
      </c>
      <c r="F64" s="73">
        <f t="shared" si="2"/>
        <v>9299.5</v>
      </c>
    </row>
    <row r="65" spans="1:6" s="25" customFormat="1" ht="15">
      <c r="A65" s="66" t="s">
        <v>124</v>
      </c>
      <c r="B65" s="62">
        <v>44</v>
      </c>
      <c r="C65" s="63">
        <v>1</v>
      </c>
      <c r="D65" s="64" t="s">
        <v>125</v>
      </c>
      <c r="E65" s="65">
        <v>191.6</v>
      </c>
      <c r="F65" s="65">
        <f>B65*C65*E65</f>
        <v>8430.4</v>
      </c>
    </row>
    <row r="66" spans="1:6" s="25" customFormat="1" ht="15">
      <c r="A66" s="69" t="s">
        <v>144</v>
      </c>
      <c r="B66" s="70">
        <v>57</v>
      </c>
      <c r="C66" s="63">
        <v>12</v>
      </c>
      <c r="D66" s="71" t="s">
        <v>134</v>
      </c>
      <c r="E66" s="65">
        <v>18.72</v>
      </c>
      <c r="F66" s="65">
        <f>B66*C66*E66</f>
        <v>12804.48</v>
      </c>
    </row>
    <row r="67" spans="1:6" s="35" customFormat="1" ht="18.75" customHeight="1">
      <c r="A67" s="31" t="s">
        <v>74</v>
      </c>
      <c r="B67" s="32"/>
      <c r="C67" s="33"/>
      <c r="D67" s="34"/>
      <c r="E67" s="23">
        <f>E8+E47</f>
        <v>16.864168823933387</v>
      </c>
      <c r="F67" s="47">
        <f>F8+F47</f>
        <v>582724.1788</v>
      </c>
    </row>
    <row r="68" spans="1:6" ht="15">
      <c r="A68" s="27"/>
      <c r="B68" s="28"/>
      <c r="C68" s="28"/>
      <c r="D68" s="28"/>
      <c r="E68" s="28"/>
      <c r="F68" s="28"/>
    </row>
    <row r="70" spans="1:5" ht="15">
      <c r="A70" s="17" t="s">
        <v>75</v>
      </c>
      <c r="B70" s="29"/>
      <c r="C70" s="18" t="s">
        <v>76</v>
      </c>
      <c r="E70" s="30"/>
    </row>
  </sheetData>
  <sheetProtection/>
  <mergeCells count="3">
    <mergeCell ref="A1:F1"/>
    <mergeCell ref="A2:F2"/>
    <mergeCell ref="A3:F3"/>
  </mergeCells>
  <printOptions/>
  <pageMargins left="0.2362204724409449" right="0.2362204724409449" top="0.5118110236220472" bottom="0.472440944881889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2020-03-27T10:15:00Z</cp:lastPrinted>
  <dcterms:created xsi:type="dcterms:W3CDTF">2018-04-02T07:45:01Z</dcterms:created>
  <dcterms:modified xsi:type="dcterms:W3CDTF">2020-12-22T08:30:48Z</dcterms:modified>
  <cp:category/>
  <cp:version/>
  <cp:contentType/>
  <cp:contentStatus/>
</cp:coreProperties>
</file>