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1568" windowHeight="10536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<sst xmlns="http://schemas.openxmlformats.org/spreadsheetml/2006/main" count="404" uniqueCount="208">
  <si>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</si>
  <si>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</si>
  <si>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</si>
  <si>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</si>
  <si>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</si>
  <si>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</si>
  <si>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</si>
  <si>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</si>
  <si>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</si>
  <si>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</si>
  <si>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</si>
  <si>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</si>
  <si>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</si>
  <si>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</si>
  <si>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</si>
  <si>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</si>
  <si>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</si>
  <si>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</si>
  <si>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</si>
  <si>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</si>
  <si>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</si>
  <si>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</si>
  <si>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</si>
  <si>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</si>
  <si>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</si>
  <si>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</si>
  <si>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</si>
  <si>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</si>
  <si>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</si>
  <si>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</si>
  <si>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</si>
  <si>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</si>
  <si>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</si>
  <si>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</si>
  <si>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</si>
  <si>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</si>
  <si>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</si>
  <si>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</si>
  <si>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</si>
  <si>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</si>
  <si>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</si>
  <si>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</si>
  <si>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</si>
  <si>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</si>
  <si>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</si>
  <si>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</si>
  <si>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</si>
  <si>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</si>
  <si>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</si>
  <si>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</si>
  <si>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</si>
  <si>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</si>
  <si>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</si>
  <si>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</si>
  <si>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</si>
  <si>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</si>
  <si>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</si>
  <si>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</si>
  <si>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</si>
  <si>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</si>
  <si>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</si>
  <si>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</si>
  <si>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</si>
  <si>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</si>
  <si>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</si>
  <si>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</si>
  <si>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</si>
  <si>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</si>
  <si>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</si>
  <si>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</si>
  <si>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</si>
  <si>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</si>
  <si>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</si>
  <si>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</si>
  <si>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</si>
  <si>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</si>
  <si>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</si>
  <si>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</si>
  <si>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</si>
  <si>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</si>
  <si>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</si>
  <si>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</si>
  <si>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</si>
  <si>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</si>
  <si>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</si>
  <si>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</si>
  <si>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</si>
  <si>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</si>
  <si>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</si>
  <si>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</si>
  <si>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</si>
  <si>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</si>
  <si>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</si>
  <si>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</si>
  <si>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</si>
  <si>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</si>
  <si>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</si>
  <si>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</si>
  <si>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</si>
  <si>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</si>
  <si>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</si>
  <si>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</si>
  <si>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</si>
  <si>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</si>
  <si>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</si>
  <si>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</si>
  <si>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</si>
  <si>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</si>
  <si>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</si>
  <si>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</si>
  <si>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</si>
  <si>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</si>
  <si>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</si>
  <si>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</si>
  <si>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</si>
  <si>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</si>
  <si>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</si>
  <si>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</si>
  <si>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</si>
  <si>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</si>
  <si>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</si>
  <si>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</si>
  <si>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</si>
  <si>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</si>
  <si>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</si>
  <si>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</si>
  <si>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</si>
  <si>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</si>
  <si>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</si>
  <si>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</si>
  <si>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</si>
  <si>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</si>
  <si>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</si>
  <si>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</si>
  <si>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</si>
  <si>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</si>
  <si>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</si>
  <si>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</si>
  <si>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</si>
  <si>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</si>
  <si>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</si>
  <si>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</si>
  <si>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</si>
  <si>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</si>
  <si>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</si>
  <si>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</si>
  <si>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</si>
  <si>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</si>
  <si>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</si>
  <si>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</si>
  <si>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</si>
  <si>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</si>
  <si>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</si>
  <si>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</si>
  <si>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</si>
  <si>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</si>
  <si>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</si>
  <si>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</si>
  <si>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</si>
  <si>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</si>
  <si>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</si>
  <si>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</si>
  <si>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</si>
  <si>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</si>
  <si>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</si>
  <si>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</si>
  <si>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</si>
  <si>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</si>
  <si>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</si>
  <si>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</si>
  <si>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</si>
  <si>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</si>
  <si>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</si>
  <si>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</si>
  <si>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</si>
  <si>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</si>
  <si>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</si>
  <si>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</si>
  <si>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</si>
  <si>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</si>
  <si>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</si>
  <si>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</si>
  <si>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</si>
  <si>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</si>
  <si>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</si>
  <si>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</si>
  <si>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</si>
  <si>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</si>
  <si>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</si>
  <si>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</si>
  <si>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</si>
  <si>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</si>
  <si>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</si>
  <si>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</si>
  <si>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</si>
  <si>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</si>
  <si>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Металлургов 2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</si>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</sst>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right" vertical="center" indent="1"/>
      <protection locked="0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2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 applyProtection="1">
      <alignment horizontal="right" indent="1"/>
      <protection locked="0"/>
    </xf>
    <xf numFmtId="4" fontId="3" fillId="33" borderId="10" xfId="0" applyNumberFormat="1" applyFont="1" applyFill="1" applyBorder="1" applyAlignment="1">
      <alignment horizontal="right" indent="1"/>
    </xf>
    <xf numFmtId="4" fontId="6" fillId="33" borderId="10" xfId="0" applyNumberFormat="1" applyFont="1" applyFill="1" applyBorder="1" applyAlignment="1">
      <alignment horizontal="right" indent="1"/>
    </xf>
    <xf numFmtId="4" fontId="3" fillId="33" borderId="10" xfId="0" applyNumberFormat="1" applyFont="1" applyFill="1" applyBorder="1" applyAlignment="1" applyProtection="1">
      <alignment horizontal="right" indent="1"/>
      <protection locked="0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 applyProtection="1">
      <alignment horizontal="right" vertical="center" indent="1"/>
      <protection locked="0"/>
    </xf>
    <xf numFmtId="4" fontId="0" fillId="0" borderId="10" xfId="0" applyNumberFormat="1" applyFont="1" applyBorder="1" applyAlignment="1" applyProtection="1">
      <alignment horizontal="right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2" fillId="32" borderId="11" xfId="0" applyFont="1" applyFill="1" applyBorder="1" applyAlignment="1">
      <alignment horizontal="left" wrapText="1"/>
    </xf>
    <xf numFmtId="0" fontId="42" fillId="32" borderId="12" xfId="0" applyFont="1" applyFill="1" applyBorder="1" applyAlignment="1">
      <alignment horizontal="left" wrapText="1"/>
    </xf>
    <xf numFmtId="0" fontId="42" fillId="32" borderId="13" xfId="0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4" fontId="4" fillId="33" borderId="11" xfId="0" applyNumberFormat="1" applyFont="1" applyFill="1" applyBorder="1" applyAlignment="1" applyProtection="1">
      <alignment horizontal="center"/>
      <protection/>
    </xf>
    <xf numFmtId="4" fontId="4" fillId="33" borderId="13" xfId="0" applyNumberFormat="1" applyFont="1" applyFill="1" applyBorder="1" applyAlignment="1" applyProtection="1">
      <alignment horizontal="center"/>
      <protection/>
    </xf>
    <xf numFmtId="4" fontId="4" fillId="33" borderId="11" xfId="0" applyNumberFormat="1" applyFont="1" applyFill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9">
      <selection activeCell="F114" sqref="F11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7109375" style="1" customWidth="1"/>
    <col min="9" max="16384" width="9.140625" style="1" customWidth="1"/>
  </cols>
  <sheetData>
    <row r="1" ht="6" customHeight="1"/>
    <row r="2" spans="2:6" ht="28.5" customHeight="1">
      <c r="B2" s="43" t="s">
        <v>0</v>
      </c>
      <c r="C2" s="43"/>
      <c r="D2" s="43"/>
      <c r="E2" s="43"/>
      <c r="F2" s="43"/>
    </row>
    <row r="3" spans="2:6" ht="6" customHeight="1">
      <c r="B3" s="2"/>
      <c r="C3" s="2"/>
      <c r="D3" s="2"/>
      <c r="E3" s="2"/>
      <c r="F3" s="2"/>
    </row>
    <row r="4" spans="2:6" ht="14.25">
      <c r="B4" s="44" t="s">
        <v>196</v>
      </c>
      <c r="C4" s="44"/>
      <c r="D4" s="44"/>
      <c r="E4" s="44"/>
      <c r="F4" s="44"/>
    </row>
    <row r="5" spans="2:6" ht="14.25">
      <c r="B5" s="45" t="s">
        <v>1</v>
      </c>
      <c r="C5" s="45"/>
      <c r="D5" s="45"/>
      <c r="E5" s="45"/>
      <c r="F5" s="45"/>
    </row>
    <row r="6" spans="2:6" ht="14.25">
      <c r="B6" s="3" t="s">
        <v>2</v>
      </c>
      <c r="C6" s="3" t="s">
        <v>3</v>
      </c>
      <c r="D6" s="3" t="s">
        <v>4</v>
      </c>
      <c r="E6" s="46" t="s">
        <v>5</v>
      </c>
      <c r="F6" s="47"/>
    </row>
    <row r="7" spans="2:6" ht="14.25">
      <c r="B7" s="4" t="s">
        <v>6</v>
      </c>
      <c r="C7" s="4" t="s">
        <v>7</v>
      </c>
      <c r="D7" s="5" t="s">
        <v>8</v>
      </c>
      <c r="E7" s="48">
        <v>44286</v>
      </c>
      <c r="F7" s="49"/>
    </row>
    <row r="8" spans="2:6" ht="14.25">
      <c r="B8" s="4" t="s">
        <v>9</v>
      </c>
      <c r="C8" s="4" t="s">
        <v>10</v>
      </c>
      <c r="D8" s="5" t="s">
        <v>8</v>
      </c>
      <c r="E8" s="50">
        <v>43831</v>
      </c>
      <c r="F8" s="51"/>
    </row>
    <row r="9" spans="2:6" ht="14.25">
      <c r="B9" s="4" t="s">
        <v>11</v>
      </c>
      <c r="C9" s="4" t="s">
        <v>12</v>
      </c>
      <c r="D9" s="5" t="s">
        <v>8</v>
      </c>
      <c r="E9" s="50">
        <v>44196</v>
      </c>
      <c r="F9" s="51"/>
    </row>
    <row r="10" spans="2:6" ht="28.5" customHeight="1">
      <c r="B10" s="35" t="s">
        <v>13</v>
      </c>
      <c r="C10" s="36"/>
      <c r="D10" s="36"/>
      <c r="E10" s="36"/>
      <c r="F10" s="37"/>
    </row>
    <row r="11" spans="2:6" ht="14.25">
      <c r="B11" s="4" t="s">
        <v>14</v>
      </c>
      <c r="C11" s="4" t="s">
        <v>15</v>
      </c>
      <c r="D11" s="5" t="s">
        <v>16</v>
      </c>
      <c r="E11" s="64">
        <v>0</v>
      </c>
      <c r="F11" s="65"/>
    </row>
    <row r="12" spans="2:6" ht="14.25">
      <c r="B12" s="4" t="s">
        <v>17</v>
      </c>
      <c r="C12" s="4" t="s">
        <v>18</v>
      </c>
      <c r="D12" s="5" t="s">
        <v>16</v>
      </c>
      <c r="E12" s="64">
        <v>0</v>
      </c>
      <c r="F12" s="65"/>
    </row>
    <row r="13" spans="2:6" ht="14.25">
      <c r="B13" s="4" t="s">
        <v>19</v>
      </c>
      <c r="C13" s="4" t="s">
        <v>20</v>
      </c>
      <c r="D13" s="5" t="s">
        <v>16</v>
      </c>
      <c r="E13" s="41">
        <v>199516.6000000001</v>
      </c>
      <c r="F13" s="42"/>
    </row>
    <row r="14" spans="2:8" ht="27">
      <c r="B14" s="6" t="s">
        <v>21</v>
      </c>
      <c r="C14" s="6" t="s">
        <v>22</v>
      </c>
      <c r="D14" s="7" t="s">
        <v>16</v>
      </c>
      <c r="E14" s="56">
        <v>842689.11</v>
      </c>
      <c r="F14" s="57"/>
      <c r="H14" s="8">
        <f>E30+E38+E46</f>
        <v>894726.3501318595</v>
      </c>
    </row>
    <row r="15" spans="2:6" ht="14.25">
      <c r="B15" s="4" t="s">
        <v>23</v>
      </c>
      <c r="C15" s="4" t="s">
        <v>24</v>
      </c>
      <c r="D15" s="5" t="s">
        <v>16</v>
      </c>
      <c r="E15" s="41">
        <f>E14*44%</f>
        <v>370783.2084</v>
      </c>
      <c r="F15" s="42"/>
    </row>
    <row r="16" spans="2:6" ht="14.25">
      <c r="B16" s="4" t="s">
        <v>25</v>
      </c>
      <c r="C16" s="9" t="s">
        <v>26</v>
      </c>
      <c r="D16" s="5" t="s">
        <v>16</v>
      </c>
      <c r="E16" s="41">
        <f>E14*32%</f>
        <v>269660.5152</v>
      </c>
      <c r="F16" s="42"/>
    </row>
    <row r="17" spans="2:6" ht="14.25">
      <c r="B17" s="4" t="s">
        <v>27</v>
      </c>
      <c r="C17" s="4" t="s">
        <v>28</v>
      </c>
      <c r="D17" s="5" t="s">
        <v>16</v>
      </c>
      <c r="E17" s="41">
        <f>E14*24%</f>
        <v>202245.3864</v>
      </c>
      <c r="F17" s="42"/>
    </row>
    <row r="18" spans="2:6" ht="14.25">
      <c r="B18" s="6" t="s">
        <v>29</v>
      </c>
      <c r="C18" s="6" t="s">
        <v>30</v>
      </c>
      <c r="D18" s="7" t="s">
        <v>16</v>
      </c>
      <c r="E18" s="56">
        <f>SUM(E19:F23)</f>
        <v>840375.73</v>
      </c>
      <c r="F18" s="57"/>
    </row>
    <row r="19" spans="2:6" ht="27">
      <c r="B19" s="4" t="s">
        <v>31</v>
      </c>
      <c r="C19" s="4" t="s">
        <v>32</v>
      </c>
      <c r="D19" s="5" t="s">
        <v>16</v>
      </c>
      <c r="E19" s="41">
        <f>839705.61+670.12</f>
        <v>840375.73</v>
      </c>
      <c r="F19" s="42"/>
    </row>
    <row r="20" spans="2:6" ht="14.25">
      <c r="B20" s="4" t="s">
        <v>33</v>
      </c>
      <c r="C20" s="4" t="s">
        <v>34</v>
      </c>
      <c r="D20" s="5" t="s">
        <v>16</v>
      </c>
      <c r="E20" s="52">
        <v>0</v>
      </c>
      <c r="F20" s="53"/>
    </row>
    <row r="21" spans="2:6" ht="14.25">
      <c r="B21" s="4" t="s">
        <v>35</v>
      </c>
      <c r="C21" s="4" t="s">
        <v>36</v>
      </c>
      <c r="D21" s="5" t="s">
        <v>16</v>
      </c>
      <c r="E21" s="52">
        <v>0</v>
      </c>
      <c r="F21" s="53"/>
    </row>
    <row r="22" spans="2:6" ht="14.25">
      <c r="B22" s="4" t="s">
        <v>37</v>
      </c>
      <c r="C22" s="4" t="s">
        <v>38</v>
      </c>
      <c r="D22" s="5" t="s">
        <v>16</v>
      </c>
      <c r="E22" s="52">
        <v>0</v>
      </c>
      <c r="F22" s="53"/>
    </row>
    <row r="23" spans="2:6" ht="14.25">
      <c r="B23" s="4" t="s">
        <v>39</v>
      </c>
      <c r="C23" s="4" t="s">
        <v>40</v>
      </c>
      <c r="D23" s="5" t="s">
        <v>16</v>
      </c>
      <c r="E23" s="52">
        <v>0</v>
      </c>
      <c r="F23" s="53"/>
    </row>
    <row r="24" spans="2:6" ht="14.25">
      <c r="B24" s="6" t="s">
        <v>41</v>
      </c>
      <c r="C24" s="6" t="s">
        <v>42</v>
      </c>
      <c r="D24" s="7" t="s">
        <v>16</v>
      </c>
      <c r="E24" s="56">
        <f>E18</f>
        <v>840375.73</v>
      </c>
      <c r="F24" s="57"/>
    </row>
    <row r="25" spans="2:6" ht="14.25">
      <c r="B25" s="4" t="s">
        <v>43</v>
      </c>
      <c r="C25" s="4" t="s">
        <v>44</v>
      </c>
      <c r="D25" s="5" t="s">
        <v>16</v>
      </c>
      <c r="E25" s="54">
        <v>0</v>
      </c>
      <c r="F25" s="55"/>
    </row>
    <row r="26" spans="2:6" ht="14.25" customHeight="1">
      <c r="B26" s="4" t="s">
        <v>45</v>
      </c>
      <c r="C26" s="4" t="s">
        <v>46</v>
      </c>
      <c r="D26" s="5" t="s">
        <v>16</v>
      </c>
      <c r="E26" s="54">
        <v>0</v>
      </c>
      <c r="F26" s="55"/>
    </row>
    <row r="27" spans="2:6" ht="14.25">
      <c r="B27" s="6" t="s">
        <v>47</v>
      </c>
      <c r="C27" s="6" t="s">
        <v>48</v>
      </c>
      <c r="D27" s="7" t="s">
        <v>16</v>
      </c>
      <c r="E27" s="56">
        <f>E13+E14-E24</f>
        <v>201829.9800000001</v>
      </c>
      <c r="F27" s="57"/>
    </row>
    <row r="28" spans="2:6" ht="29.25" customHeight="1">
      <c r="B28" s="35" t="s">
        <v>49</v>
      </c>
      <c r="C28" s="36"/>
      <c r="D28" s="36"/>
      <c r="E28" s="36"/>
      <c r="F28" s="37"/>
    </row>
    <row r="29" spans="2:6" ht="31.5" customHeight="1">
      <c r="B29" s="10" t="s">
        <v>50</v>
      </c>
      <c r="C29" s="11" t="s">
        <v>51</v>
      </c>
      <c r="D29" s="12" t="s">
        <v>8</v>
      </c>
      <c r="E29" s="58" t="s">
        <v>187</v>
      </c>
      <c r="F29" s="59"/>
    </row>
    <row r="30" spans="2:6" ht="14.25" customHeight="1">
      <c r="B30" s="10" t="s">
        <v>52</v>
      </c>
      <c r="C30" s="11" t="s">
        <v>53</v>
      </c>
      <c r="D30" s="12" t="s">
        <v>16</v>
      </c>
      <c r="E30" s="60">
        <f>E17</f>
        <v>202245.3864</v>
      </c>
      <c r="F30" s="61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27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25">
        <v>16512.98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25">
        <v>1303.66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25">
        <v>11732.91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25">
        <v>7821.94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25">
        <v>6738.73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58" t="s">
        <v>188</v>
      </c>
      <c r="F37" s="59"/>
    </row>
    <row r="38" spans="2:6" ht="14.25" customHeight="1">
      <c r="B38" s="10" t="s">
        <v>55</v>
      </c>
      <c r="C38" s="11" t="s">
        <v>53</v>
      </c>
      <c r="D38" s="12" t="s">
        <v>16</v>
      </c>
      <c r="E38" s="62">
        <f>SUM(F40:F44)</f>
        <v>457345.29730812646</v>
      </c>
      <c r="F38" s="63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24">
        <v>63585.75963557256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24">
        <v>99971.02183698723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24">
        <v>3172.185108566654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24">
        <v>287752.74672700005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24">
        <v>2863.584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58" t="s">
        <v>186</v>
      </c>
      <c r="F45" s="59"/>
    </row>
    <row r="46" spans="2:6" ht="14.25" customHeight="1">
      <c r="B46" s="10" t="s">
        <v>57</v>
      </c>
      <c r="C46" s="11" t="s">
        <v>53</v>
      </c>
      <c r="D46" s="12" t="s">
        <v>16</v>
      </c>
      <c r="E46" s="62">
        <f>SUM(F48:F50)</f>
        <v>235135.66642373317</v>
      </c>
      <c r="F46" s="63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6">
        <v>34117.2372285373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6">
        <v>201018.42919519587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6">
        <v>0</v>
      </c>
    </row>
    <row r="51" spans="2:6" ht="14.25">
      <c r="B51" s="35" t="s">
        <v>58</v>
      </c>
      <c r="C51" s="36"/>
      <c r="D51" s="36"/>
      <c r="E51" s="36"/>
      <c r="F51" s="37"/>
    </row>
    <row r="52" spans="2:6" ht="14.25">
      <c r="B52" s="4" t="s">
        <v>59</v>
      </c>
      <c r="C52" s="4" t="s">
        <v>60</v>
      </c>
      <c r="D52" s="5" t="s">
        <v>61</v>
      </c>
      <c r="E52" s="5"/>
      <c r="F52" s="17">
        <v>6</v>
      </c>
    </row>
    <row r="53" spans="2:6" ht="14.25">
      <c r="B53" s="4" t="s">
        <v>62</v>
      </c>
      <c r="C53" s="4" t="s">
        <v>63</v>
      </c>
      <c r="D53" s="5" t="s">
        <v>61</v>
      </c>
      <c r="E53" s="5"/>
      <c r="F53" s="17">
        <v>6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4.2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4.25">
      <c r="B56" s="35" t="s">
        <v>68</v>
      </c>
      <c r="C56" s="36"/>
      <c r="D56" s="36"/>
      <c r="E56" s="36"/>
      <c r="F56" s="37"/>
    </row>
    <row r="57" spans="2:6" ht="14.25">
      <c r="B57" s="4" t="s">
        <v>69</v>
      </c>
      <c r="C57" s="4" t="s">
        <v>15</v>
      </c>
      <c r="D57" s="5" t="s">
        <v>16</v>
      </c>
      <c r="E57" s="5"/>
      <c r="F57" s="26">
        <v>0</v>
      </c>
    </row>
    <row r="58" spans="2:6" ht="14.25">
      <c r="B58" s="4" t="s">
        <v>70</v>
      </c>
      <c r="C58" s="4" t="s">
        <v>18</v>
      </c>
      <c r="D58" s="5" t="s">
        <v>16</v>
      </c>
      <c r="E58" s="5"/>
      <c r="F58" s="26">
        <v>0</v>
      </c>
    </row>
    <row r="59" spans="2:6" ht="14.25">
      <c r="B59" s="6" t="s">
        <v>71</v>
      </c>
      <c r="C59" s="6" t="s">
        <v>20</v>
      </c>
      <c r="D59" s="7" t="s">
        <v>16</v>
      </c>
      <c r="E59" s="7"/>
      <c r="F59" s="27">
        <v>562483.1299999995</v>
      </c>
    </row>
    <row r="60" spans="2:6" ht="14.25">
      <c r="B60" s="4" t="s">
        <v>72</v>
      </c>
      <c r="C60" s="4" t="s">
        <v>44</v>
      </c>
      <c r="D60" s="5" t="s">
        <v>16</v>
      </c>
      <c r="E60" s="5"/>
      <c r="F60" s="28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8">
        <v>0</v>
      </c>
    </row>
    <row r="62" spans="2:6" ht="14.25">
      <c r="B62" s="6" t="s">
        <v>74</v>
      </c>
      <c r="C62" s="6" t="s">
        <v>48</v>
      </c>
      <c r="D62" s="7" t="s">
        <v>16</v>
      </c>
      <c r="E62" s="7"/>
      <c r="F62" s="29">
        <f>F59+F67+F77+F87+F97-F68-F78-F88-F98+F107-F108+F119</f>
        <v>603502.2099999996</v>
      </c>
    </row>
    <row r="63" spans="2:6" ht="28.5" customHeight="1">
      <c r="B63" s="35" t="s">
        <v>75</v>
      </c>
      <c r="C63" s="36"/>
      <c r="D63" s="36"/>
      <c r="E63" s="36"/>
      <c r="F63" s="37"/>
    </row>
    <row r="64" spans="2:6" ht="14.25">
      <c r="B64" s="19" t="s">
        <v>76</v>
      </c>
      <c r="C64" s="19" t="s">
        <v>77</v>
      </c>
      <c r="D64" s="20" t="s">
        <v>8</v>
      </c>
      <c r="E64" s="20"/>
      <c r="F64" s="19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1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30">
        <v>849.2694436090226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30">
        <v>1151168.72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30">
        <v>1142664.9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30">
        <v>280789.46</v>
      </c>
    </row>
    <row r="70" spans="2:6" ht="27">
      <c r="B70" s="4" t="s">
        <v>91</v>
      </c>
      <c r="C70" s="4" t="s">
        <v>92</v>
      </c>
      <c r="D70" s="5" t="s">
        <v>16</v>
      </c>
      <c r="E70" s="5"/>
      <c r="F70" s="30">
        <v>1151168.72</v>
      </c>
    </row>
    <row r="71" spans="2:6" ht="14.25">
      <c r="B71" s="4" t="s">
        <v>93</v>
      </c>
      <c r="C71" s="4" t="s">
        <v>94</v>
      </c>
      <c r="D71" s="5" t="s">
        <v>16</v>
      </c>
      <c r="E71" s="5"/>
      <c r="F71" s="30">
        <v>1142664.9</v>
      </c>
    </row>
    <row r="72" spans="2:6" ht="27">
      <c r="B72" s="4" t="s">
        <v>95</v>
      </c>
      <c r="C72" s="4" t="s">
        <v>96</v>
      </c>
      <c r="D72" s="5" t="s">
        <v>16</v>
      </c>
      <c r="E72" s="5"/>
      <c r="F72" s="30">
        <v>280789.46</v>
      </c>
    </row>
    <row r="73" spans="2:6" ht="27">
      <c r="B73" s="4" t="s">
        <v>97</v>
      </c>
      <c r="C73" s="4" t="s">
        <v>98</v>
      </c>
      <c r="D73" s="5" t="s">
        <v>16</v>
      </c>
      <c r="E73" s="5"/>
      <c r="F73" s="22">
        <v>0</v>
      </c>
    </row>
    <row r="74" spans="2:6" ht="27">
      <c r="B74" s="19" t="s">
        <v>99</v>
      </c>
      <c r="C74" s="19" t="s">
        <v>77</v>
      </c>
      <c r="D74" s="20" t="s">
        <v>8</v>
      </c>
      <c r="E74" s="20"/>
      <c r="F74" s="19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1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30">
        <v>3041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30">
        <v>329619.96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30">
        <v>328672.35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30">
        <f>103435.52-52866.99</f>
        <v>50568.530000000006</v>
      </c>
    </row>
    <row r="80" spans="2:6" ht="27">
      <c r="B80" s="4" t="s">
        <v>107</v>
      </c>
      <c r="C80" s="4" t="s">
        <v>92</v>
      </c>
      <c r="D80" s="5" t="s">
        <v>16</v>
      </c>
      <c r="E80" s="5"/>
      <c r="F80" s="30">
        <v>329619.96</v>
      </c>
    </row>
    <row r="81" spans="2:6" ht="14.25">
      <c r="B81" s="4" t="s">
        <v>108</v>
      </c>
      <c r="C81" s="4" t="s">
        <v>94</v>
      </c>
      <c r="D81" s="5" t="s">
        <v>16</v>
      </c>
      <c r="E81" s="5"/>
      <c r="F81" s="30">
        <v>328672.35</v>
      </c>
    </row>
    <row r="82" spans="2:6" ht="27">
      <c r="B82" s="4" t="s">
        <v>109</v>
      </c>
      <c r="C82" s="4" t="s">
        <v>96</v>
      </c>
      <c r="D82" s="5" t="s">
        <v>16</v>
      </c>
      <c r="E82" s="5"/>
      <c r="F82" s="30">
        <f>103435.52-52866.99</f>
        <v>50568.530000000006</v>
      </c>
    </row>
    <row r="83" spans="2:6" ht="27">
      <c r="B83" s="4" t="s">
        <v>110</v>
      </c>
      <c r="C83" s="4" t="s">
        <v>98</v>
      </c>
      <c r="D83" s="5" t="s">
        <v>16</v>
      </c>
      <c r="E83" s="5"/>
      <c r="F83" s="22">
        <v>0</v>
      </c>
    </row>
    <row r="84" spans="2:6" ht="27">
      <c r="B84" s="19" t="s">
        <v>111</v>
      </c>
      <c r="C84" s="19" t="s">
        <v>77</v>
      </c>
      <c r="D84" s="20" t="s">
        <v>8</v>
      </c>
      <c r="E84" s="20"/>
      <c r="F84" s="19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1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30">
        <v>6623.961170020076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30">
        <v>206682.22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30">
        <f>199685.43+10.14</f>
        <v>199695.57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30">
        <f>75562.54-29.54</f>
        <v>75533</v>
      </c>
    </row>
    <row r="90" spans="2:6" ht="27">
      <c r="B90" s="4" t="s">
        <v>118</v>
      </c>
      <c r="C90" s="4" t="s">
        <v>92</v>
      </c>
      <c r="D90" s="5" t="s">
        <v>16</v>
      </c>
      <c r="E90" s="5"/>
      <c r="F90" s="30">
        <v>206682.22</v>
      </c>
    </row>
    <row r="91" spans="2:6" ht="14.25">
      <c r="B91" s="4" t="s">
        <v>119</v>
      </c>
      <c r="C91" s="4" t="s">
        <v>94</v>
      </c>
      <c r="D91" s="5" t="s">
        <v>16</v>
      </c>
      <c r="E91" s="5"/>
      <c r="F91" s="30">
        <f>199685.43+10.14</f>
        <v>199695.57</v>
      </c>
    </row>
    <row r="92" spans="2:6" ht="27">
      <c r="B92" s="4" t="s">
        <v>120</v>
      </c>
      <c r="C92" s="4" t="s">
        <v>96</v>
      </c>
      <c r="D92" s="5" t="s">
        <v>16</v>
      </c>
      <c r="E92" s="5"/>
      <c r="F92" s="30">
        <f>75562.54-29.54</f>
        <v>75533</v>
      </c>
    </row>
    <row r="93" spans="2:6" ht="27">
      <c r="B93" s="4" t="s">
        <v>121</v>
      </c>
      <c r="C93" s="4" t="s">
        <v>98</v>
      </c>
      <c r="D93" s="5" t="s">
        <v>16</v>
      </c>
      <c r="E93" s="5"/>
      <c r="F93" s="22">
        <v>0</v>
      </c>
    </row>
    <row r="94" spans="2:6" ht="14.25">
      <c r="B94" s="19" t="s">
        <v>122</v>
      </c>
      <c r="C94" s="19" t="s">
        <v>77</v>
      </c>
      <c r="D94" s="20" t="s">
        <v>8</v>
      </c>
      <c r="E94" s="20"/>
      <c r="F94" s="19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1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30">
        <v>10152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30">
        <v>144135.03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30">
        <v>139842.06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30">
        <v>53969.98</v>
      </c>
    </row>
    <row r="100" spans="2:6" ht="27">
      <c r="B100" s="4" t="s">
        <v>129</v>
      </c>
      <c r="C100" s="4" t="s">
        <v>92</v>
      </c>
      <c r="D100" s="5" t="s">
        <v>16</v>
      </c>
      <c r="E100" s="5"/>
      <c r="F100" s="30">
        <v>144135.03</v>
      </c>
    </row>
    <row r="101" spans="2:6" ht="14.25">
      <c r="B101" s="4" t="s">
        <v>130</v>
      </c>
      <c r="C101" s="4" t="s">
        <v>94</v>
      </c>
      <c r="D101" s="5" t="s">
        <v>16</v>
      </c>
      <c r="E101" s="5"/>
      <c r="F101" s="30">
        <v>139842.06</v>
      </c>
    </row>
    <row r="102" spans="2:6" ht="27">
      <c r="B102" s="4" t="s">
        <v>131</v>
      </c>
      <c r="C102" s="4" t="s">
        <v>96</v>
      </c>
      <c r="D102" s="5" t="s">
        <v>16</v>
      </c>
      <c r="E102" s="5"/>
      <c r="F102" s="30">
        <v>53969.98</v>
      </c>
    </row>
    <row r="103" spans="2:6" ht="27">
      <c r="B103" s="4" t="s">
        <v>132</v>
      </c>
      <c r="C103" s="4" t="s">
        <v>98</v>
      </c>
      <c r="D103" s="5" t="s">
        <v>16</v>
      </c>
      <c r="E103" s="5"/>
      <c r="F103" s="22">
        <v>0</v>
      </c>
    </row>
    <row r="104" spans="2:6" ht="14.25">
      <c r="B104" s="19" t="s">
        <v>133</v>
      </c>
      <c r="C104" s="19" t="s">
        <v>77</v>
      </c>
      <c r="D104" s="20" t="s">
        <v>8</v>
      </c>
      <c r="E104" s="20"/>
      <c r="F104" s="19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1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30">
        <v>174588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30">
        <v>399011.93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30">
        <f>396949.88+24.3+50.45</f>
        <v>397024.63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30">
        <f>109025.82+19.12-308.32</f>
        <v>108736.62</v>
      </c>
    </row>
    <row r="110" spans="2:6" ht="27">
      <c r="B110" s="4" t="s">
        <v>141</v>
      </c>
      <c r="C110" s="4" t="s">
        <v>92</v>
      </c>
      <c r="D110" s="5" t="s">
        <v>16</v>
      </c>
      <c r="E110" s="5"/>
      <c r="F110" s="30">
        <v>399011.93</v>
      </c>
    </row>
    <row r="111" spans="2:6" ht="14.25">
      <c r="B111" s="4" t="s">
        <v>142</v>
      </c>
      <c r="C111" s="4" t="s">
        <v>94</v>
      </c>
      <c r="D111" s="5" t="s">
        <v>16</v>
      </c>
      <c r="E111" s="5"/>
      <c r="F111" s="30">
        <f>396949.88+24.3+50.45</f>
        <v>397024.63</v>
      </c>
    </row>
    <row r="112" spans="2:6" ht="27">
      <c r="B112" s="4" t="s">
        <v>143</v>
      </c>
      <c r="C112" s="4" t="s">
        <v>96</v>
      </c>
      <c r="D112" s="5" t="s">
        <v>16</v>
      </c>
      <c r="E112" s="5"/>
      <c r="F112" s="30">
        <f>109025.82+19.12-308.32</f>
        <v>108736.62</v>
      </c>
    </row>
    <row r="113" spans="2:6" ht="27">
      <c r="B113" s="4" t="s">
        <v>144</v>
      </c>
      <c r="C113" s="4" t="s">
        <v>98</v>
      </c>
      <c r="D113" s="5" t="s">
        <v>16</v>
      </c>
      <c r="E113" s="5"/>
      <c r="F113" s="30">
        <v>0</v>
      </c>
    </row>
    <row r="114" spans="2:6" ht="14.25">
      <c r="B114" s="23" t="s">
        <v>198</v>
      </c>
      <c r="C114" s="19" t="s">
        <v>77</v>
      </c>
      <c r="D114" s="20" t="s">
        <v>8</v>
      </c>
      <c r="E114" s="20"/>
      <c r="F114" s="19" t="s">
        <v>197</v>
      </c>
    </row>
    <row r="115" spans="2:6" ht="14.25">
      <c r="B115" s="23" t="s">
        <v>199</v>
      </c>
      <c r="C115" s="4" t="s">
        <v>80</v>
      </c>
      <c r="D115" s="5" t="s">
        <v>8</v>
      </c>
      <c r="E115" s="5"/>
      <c r="F115" s="21" t="s">
        <v>102</v>
      </c>
    </row>
    <row r="116" spans="2:6" ht="14.25">
      <c r="B116" s="23" t="s">
        <v>200</v>
      </c>
      <c r="C116" s="4" t="s">
        <v>83</v>
      </c>
      <c r="D116" s="5" t="s">
        <v>84</v>
      </c>
      <c r="E116" s="5"/>
      <c r="F116" s="30">
        <f>F117/332.46</f>
        <v>383.2016483185947</v>
      </c>
    </row>
    <row r="117" spans="2:6" ht="14.25">
      <c r="B117" s="23" t="s">
        <v>201</v>
      </c>
      <c r="C117" s="4" t="s">
        <v>86</v>
      </c>
      <c r="D117" s="5" t="s">
        <v>16</v>
      </c>
      <c r="E117" s="5"/>
      <c r="F117" s="30">
        <v>127399.22</v>
      </c>
    </row>
    <row r="118" spans="2:6" ht="14.25">
      <c r="B118" s="23" t="s">
        <v>202</v>
      </c>
      <c r="C118" s="4" t="s">
        <v>88</v>
      </c>
      <c r="D118" s="5" t="s">
        <v>16</v>
      </c>
      <c r="E118" s="5"/>
      <c r="F118" s="30">
        <v>124702.38</v>
      </c>
    </row>
    <row r="119" spans="2:6" ht="14.25">
      <c r="B119" s="23" t="s">
        <v>203</v>
      </c>
      <c r="C119" s="4" t="s">
        <v>90</v>
      </c>
      <c r="D119" s="5" t="s">
        <v>16</v>
      </c>
      <c r="E119" s="5"/>
      <c r="F119" s="30">
        <v>18300.73</v>
      </c>
    </row>
    <row r="120" spans="2:6" ht="27">
      <c r="B120" s="23" t="s">
        <v>204</v>
      </c>
      <c r="C120" s="4" t="s">
        <v>92</v>
      </c>
      <c r="D120" s="5" t="s">
        <v>16</v>
      </c>
      <c r="E120" s="5"/>
      <c r="F120" s="30">
        <f>F117</f>
        <v>127399.22</v>
      </c>
    </row>
    <row r="121" spans="2:6" ht="14.25">
      <c r="B121" s="23" t="s">
        <v>205</v>
      </c>
      <c r="C121" s="4" t="s">
        <v>94</v>
      </c>
      <c r="D121" s="5" t="s">
        <v>16</v>
      </c>
      <c r="E121" s="5"/>
      <c r="F121" s="30">
        <f>F118</f>
        <v>124702.38</v>
      </c>
    </row>
    <row r="122" spans="2:6" ht="27">
      <c r="B122" s="23" t="s">
        <v>206</v>
      </c>
      <c r="C122" s="4" t="s">
        <v>96</v>
      </c>
      <c r="D122" s="5" t="s">
        <v>16</v>
      </c>
      <c r="E122" s="5"/>
      <c r="F122" s="30">
        <f>F119</f>
        <v>18300.73</v>
      </c>
    </row>
    <row r="123" spans="2:6" ht="27">
      <c r="B123" s="23" t="s">
        <v>207</v>
      </c>
      <c r="C123" s="4" t="s">
        <v>98</v>
      </c>
      <c r="D123" s="5" t="s">
        <v>16</v>
      </c>
      <c r="E123" s="5"/>
      <c r="F123" s="22">
        <v>0</v>
      </c>
    </row>
    <row r="124" spans="2:6" ht="14.25">
      <c r="B124" s="35" t="s">
        <v>145</v>
      </c>
      <c r="C124" s="36"/>
      <c r="D124" s="36"/>
      <c r="E124" s="36"/>
      <c r="F124" s="37"/>
    </row>
    <row r="125" spans="2:6" ht="14.25">
      <c r="B125" s="31" t="s">
        <v>146</v>
      </c>
      <c r="C125" s="31" t="s">
        <v>60</v>
      </c>
      <c r="D125" s="32" t="s">
        <v>61</v>
      </c>
      <c r="E125" s="32"/>
      <c r="F125" s="33">
        <v>7</v>
      </c>
    </row>
    <row r="126" spans="2:6" ht="14.25">
      <c r="B126" s="31" t="s">
        <v>147</v>
      </c>
      <c r="C126" s="31" t="s">
        <v>63</v>
      </c>
      <c r="D126" s="32" t="s">
        <v>61</v>
      </c>
      <c r="E126" s="32"/>
      <c r="F126" s="33">
        <v>7</v>
      </c>
    </row>
    <row r="127" spans="2:6" ht="14.25" customHeight="1">
      <c r="B127" s="31" t="s">
        <v>148</v>
      </c>
      <c r="C127" s="31" t="s">
        <v>65</v>
      </c>
      <c r="D127" s="32" t="s">
        <v>149</v>
      </c>
      <c r="E127" s="32"/>
      <c r="F127" s="33">
        <v>0</v>
      </c>
    </row>
    <row r="128" spans="2:6" ht="14.25">
      <c r="B128" s="31" t="s">
        <v>150</v>
      </c>
      <c r="C128" s="31" t="s">
        <v>67</v>
      </c>
      <c r="D128" s="32" t="s">
        <v>16</v>
      </c>
      <c r="E128" s="32"/>
      <c r="F128" s="33">
        <v>8540</v>
      </c>
    </row>
    <row r="129" spans="2:6" ht="28.5" customHeight="1">
      <c r="B129" s="38" t="s">
        <v>151</v>
      </c>
      <c r="C129" s="39"/>
      <c r="D129" s="39"/>
      <c r="E129" s="39"/>
      <c r="F129" s="40"/>
    </row>
    <row r="130" spans="2:6" ht="14.25">
      <c r="B130" s="31" t="s">
        <v>152</v>
      </c>
      <c r="C130" s="31" t="s">
        <v>153</v>
      </c>
      <c r="D130" s="32" t="s">
        <v>61</v>
      </c>
      <c r="E130" s="32"/>
      <c r="F130" s="33">
        <v>10</v>
      </c>
    </row>
    <row r="131" spans="2:6" ht="14.25">
      <c r="B131" s="31" t="s">
        <v>154</v>
      </c>
      <c r="C131" s="31" t="s">
        <v>155</v>
      </c>
      <c r="D131" s="32" t="s">
        <v>61</v>
      </c>
      <c r="E131" s="32"/>
      <c r="F131" s="33">
        <v>4</v>
      </c>
    </row>
    <row r="132" spans="2:6" ht="27">
      <c r="B132" s="31" t="s">
        <v>156</v>
      </c>
      <c r="C132" s="31" t="s">
        <v>157</v>
      </c>
      <c r="D132" s="32" t="s">
        <v>16</v>
      </c>
      <c r="E132" s="32"/>
      <c r="F132" s="34">
        <v>64500</v>
      </c>
    </row>
  </sheetData>
  <sheetProtection/>
  <mergeCells count="37">
    <mergeCell ref="E15:F15"/>
    <mergeCell ref="E16:F16"/>
    <mergeCell ref="E17:F17"/>
    <mergeCell ref="E18:F18"/>
    <mergeCell ref="E11:F11"/>
    <mergeCell ref="E12:F12"/>
    <mergeCell ref="E13:F13"/>
    <mergeCell ref="E14:F14"/>
    <mergeCell ref="E25:F25"/>
    <mergeCell ref="E27:F27"/>
    <mergeCell ref="B51:F51"/>
    <mergeCell ref="E29:F29"/>
    <mergeCell ref="E30:F30"/>
    <mergeCell ref="E37:F37"/>
    <mergeCell ref="E45:F45"/>
    <mergeCell ref="E46:F46"/>
    <mergeCell ref="E38:F38"/>
    <mergeCell ref="E7:F7"/>
    <mergeCell ref="E8:F8"/>
    <mergeCell ref="E9:F9"/>
    <mergeCell ref="B28:F28"/>
    <mergeCell ref="E23:F23"/>
    <mergeCell ref="E20:F20"/>
    <mergeCell ref="E21:F21"/>
    <mergeCell ref="E22:F22"/>
    <mergeCell ref="E26:F26"/>
    <mergeCell ref="E24:F24"/>
    <mergeCell ref="B56:F56"/>
    <mergeCell ref="B63:F63"/>
    <mergeCell ref="B124:F124"/>
    <mergeCell ref="B129:F129"/>
    <mergeCell ref="E19:F19"/>
    <mergeCell ref="B2:F2"/>
    <mergeCell ref="B4:F4"/>
    <mergeCell ref="B5:F5"/>
    <mergeCell ref="B10:F10"/>
    <mergeCell ref="E6:F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cp:lastPrinted>2018-03-16T04:00:40Z</cp:lastPrinted>
  <dcterms:created xsi:type="dcterms:W3CDTF">2018-01-17T04:16:34Z</dcterms:created>
  <dcterms:modified xsi:type="dcterms:W3CDTF">2021-03-17T04:27:37Z</dcterms:modified>
  <cp:category/>
  <cp:version/>
  <cp:contentType/>
  <cp:contentStatus/>
</cp:coreProperties>
</file>