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0" windowWidth="10380" windowHeight="10245" activeTab="0"/>
  </bookViews>
  <sheets>
    <sheet name="Общая инф. о вып работах" sheetId="1" r:id="rId1"/>
  </sheets>
  <definedNames>
    <definedName name="_xlnm.Print_Area" localSheetId="0">'Общая инф. о вып работах'!$B$1:$F$132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<sst xmlns="http://schemas.openxmlformats.org/spreadsheetml/2006/main" count="404" uniqueCount="208">
  <si>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</si>
  <si>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</si>
  <si>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</si>
  <si>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</si>
  <si>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</si>
  <si>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</si>
  <si>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</si>
  <si>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</si>
  <si>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</si>
  <si>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</si>
  <si>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</si>
  <si>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</si>
  <si>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</si>
  <si>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</si>
  <si>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</si>
  <si>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</si>
  <si>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</si>
  <si>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</si>
  <si>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</si>
  <si>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</si>
  <si>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</si>
  <si>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</si>
  <si>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</si>
  <si>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</si>
  <si>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</si>
  <si>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</si>
  <si>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</si>
  <si>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</si>
  <si>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</si>
  <si>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</si>
  <si>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</si>
  <si>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</si>
  <si>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</si>
  <si>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</si>
  <si>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</si>
  <si>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</si>
  <si>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</si>
  <si>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</si>
  <si>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</si>
  <si>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</si>
  <si>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</si>
  <si>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</si>
  <si>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</si>
  <si>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</si>
  <si>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</si>
  <si>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</si>
  <si>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</si>
  <si>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</si>
  <si>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</si>
  <si>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</si>
  <si>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</si>
  <si>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</si>
  <si>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</si>
  <si>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</si>
  <si>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</si>
  <si>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</si>
  <si>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</si>
  <si>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</si>
  <si>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</si>
  <si>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</si>
  <si>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</si>
  <si>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</si>
  <si>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</si>
  <si>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</si>
  <si>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</si>
  <si>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</si>
  <si>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</si>
  <si>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</si>
  <si>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</si>
  <si>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</si>
  <si>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</si>
  <si>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</si>
  <si>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</si>
  <si>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</si>
  <si>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</si>
  <si>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</si>
  <si>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</si>
  <si>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</si>
  <si>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</si>
  <si>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</si>
  <si>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</si>
  <si>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</si>
  <si>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</si>
  <si>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</si>
  <si>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</si>
  <si>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</si>
  <si>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</si>
  <si>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</si>
  <si>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</si>
  <si>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</si>
  <si>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</si>
  <si>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</si>
  <si>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</si>
  <si>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</si>
  <si>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</si>
  <si>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</si>
  <si>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</si>
  <si>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</si>
  <si>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</si>
  <si>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</si>
  <si>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</si>
  <si>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</si>
  <si>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</si>
  <si>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</si>
  <si>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</si>
  <si>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</si>
  <si>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</si>
  <si>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</si>
  <si>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</si>
  <si>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</si>
  <si>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</si>
  <si>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</si>
  <si>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</si>
  <si>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</si>
  <si>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</si>
  <si>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</si>
  <si>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</si>
  <si>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</si>
  <si>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</si>
  <si>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</si>
  <si>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</si>
  <si>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</si>
  <si>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</si>
  <si>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</si>
  <si>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</si>
  <si>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</si>
  <si>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</si>
  <si>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</si>
  <si>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</si>
  <si>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</si>
  <si>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</si>
  <si>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</si>
  <si>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</si>
  <si>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</si>
  <si>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</si>
  <si>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</si>
  <si>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</si>
  <si>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</si>
  <si>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</si>
  <si>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</si>
  <si>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</si>
  <si>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</si>
  <si>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</si>
  <si>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</si>
  <si>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</si>
  <si>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</si>
  <si>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</si>
  <si>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</si>
  <si>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</si>
  <si>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</si>
  <si>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</si>
  <si>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</si>
  <si>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</si>
  <si>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</si>
  <si>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</si>
  <si>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</si>
  <si>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23.1.2.</t>
  </si>
  <si>
    <t>23.1.1.</t>
  </si>
  <si>
    <t>23.1.3.</t>
  </si>
  <si>
    <t>23.1.4.</t>
  </si>
  <si>
    <t>23.1.5.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</si>
  <si>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</si>
  <si>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</si>
  <si>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</si>
  <si>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</si>
  <si>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</si>
  <si>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</si>
  <si>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</si>
  <si>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Содержание и обслуживание энергооборудования (системы электроснабжения)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</si>
  <si>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</si>
  <si>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</si>
  <si>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Машиностроителей 57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</si>
  <si>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</si>
  <si>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</si>
  <si>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</si>
  <si>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</si>
  <si>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</si>
  <si>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</si>
  <si>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</si>
  <si>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</si>
  <si>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</si>
  <si>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</si>
  <si>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</si>
  <si>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</si>
  <si>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</si>
  <si>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</si>
  <si>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</si>
  <si>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</si>
  <si>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</si>
  <si>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</si>
  <si>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</si>
  <si>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</si>
  <si>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</si>
  <si>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</si>
  <si>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</si>
  <si>
    <t>23.2.</t>
  </si>
  <si>
    <t>23.2.1.</t>
  </si>
  <si>
    <t>Уборка лестничных клеток, маршей и тамбуров</t>
  </si>
  <si>
    <t>23.2.2.</t>
  </si>
  <si>
    <t>23.2.3.</t>
  </si>
  <si>
    <t>23.2.4.</t>
  </si>
  <si>
    <t>ежемесячно</t>
  </si>
  <si>
    <t>23.2.5.</t>
  </si>
  <si>
    <t>по мере выявления</t>
  </si>
  <si>
    <t>23.3.</t>
  </si>
  <si>
    <t>23.3.1</t>
  </si>
  <si>
    <t>23.3.2.</t>
  </si>
  <si>
    <t>23.3.3.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</si>
</sst>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6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0" fontId="4" fillId="0" borderId="10" xfId="0" applyFont="1" applyBorder="1" applyAlignment="1">
      <alignment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="110" zoomScaleSheetLayoutView="110" zoomScalePageLayoutView="0" workbookViewId="0" topLeftCell="B107">
      <selection activeCell="F117" sqref="F117"/>
    </sheetView>
  </sheetViews>
  <sheetFormatPr defaultColWidth="9.140625" defaultRowHeight="15" outlineLevelRow="1"/>
  <cols>
    <col min="1" max="1" width="0.9921875" style="1" hidden="1" customWidth="1"/>
    <col min="2" max="2" width="6.421875" style="1" customWidth="1"/>
    <col min="3" max="3" width="57.140625" style="1" customWidth="1"/>
    <col min="4" max="4" width="15.421875" style="1" customWidth="1"/>
    <col min="5" max="5" width="5.7109375" style="1" customWidth="1"/>
    <col min="6" max="6" width="20.8515625" style="1" customWidth="1"/>
    <col min="7" max="7" width="1.28515625" style="1" customWidth="1"/>
    <col min="8" max="8" width="12.8515625" style="1" customWidth="1"/>
    <col min="9" max="16384" width="9.140625" style="1" customWidth="1"/>
  </cols>
  <sheetData>
    <row r="1" ht="6" customHeight="1"/>
    <row r="2" spans="2:6" ht="28.5" customHeight="1">
      <c r="B2" s="47" t="s">
        <v>0</v>
      </c>
      <c r="C2" s="47"/>
      <c r="D2" s="47"/>
      <c r="E2" s="47"/>
      <c r="F2" s="47"/>
    </row>
    <row r="3" spans="2:6" ht="6" customHeight="1">
      <c r="B3" s="2"/>
      <c r="C3" s="2"/>
      <c r="D3" s="2"/>
      <c r="E3" s="2"/>
      <c r="F3" s="2"/>
    </row>
    <row r="4" spans="2:6" ht="15">
      <c r="B4" s="48" t="s">
        <v>171</v>
      </c>
      <c r="C4" s="48"/>
      <c r="D4" s="48"/>
      <c r="E4" s="48"/>
      <c r="F4" s="48"/>
    </row>
    <row r="5" spans="2:6" ht="15">
      <c r="B5" s="49" t="s">
        <v>1</v>
      </c>
      <c r="C5" s="49"/>
      <c r="D5" s="49"/>
      <c r="E5" s="49"/>
      <c r="F5" s="49"/>
    </row>
    <row r="6" spans="2:6" ht="15">
      <c r="B6" s="3" t="s">
        <v>2</v>
      </c>
      <c r="C6" s="3" t="s">
        <v>3</v>
      </c>
      <c r="D6" s="3" t="s">
        <v>4</v>
      </c>
      <c r="E6" s="50" t="s">
        <v>5</v>
      </c>
      <c r="F6" s="51"/>
    </row>
    <row r="7" spans="2:6" ht="15">
      <c r="B7" s="4" t="s">
        <v>6</v>
      </c>
      <c r="C7" s="4" t="s">
        <v>7</v>
      </c>
      <c r="D7" s="5" t="s">
        <v>8</v>
      </c>
      <c r="E7" s="52">
        <v>44286</v>
      </c>
      <c r="F7" s="53"/>
    </row>
    <row r="8" spans="2:6" ht="15">
      <c r="B8" s="4" t="s">
        <v>9</v>
      </c>
      <c r="C8" s="4" t="s">
        <v>10</v>
      </c>
      <c r="D8" s="5" t="s">
        <v>8</v>
      </c>
      <c r="E8" s="54">
        <v>43831</v>
      </c>
      <c r="F8" s="55"/>
    </row>
    <row r="9" spans="2:6" ht="15">
      <c r="B9" s="4" t="s">
        <v>11</v>
      </c>
      <c r="C9" s="4" t="s">
        <v>12</v>
      </c>
      <c r="D9" s="5" t="s">
        <v>8</v>
      </c>
      <c r="E9" s="54">
        <v>44196</v>
      </c>
      <c r="F9" s="55"/>
    </row>
    <row r="10" spans="2:6" ht="28.5" customHeight="1">
      <c r="B10" s="38" t="s">
        <v>13</v>
      </c>
      <c r="C10" s="39"/>
      <c r="D10" s="39"/>
      <c r="E10" s="39"/>
      <c r="F10" s="40"/>
    </row>
    <row r="11" spans="2:6" ht="15">
      <c r="B11" s="4" t="s">
        <v>14</v>
      </c>
      <c r="C11" s="4" t="s">
        <v>15</v>
      </c>
      <c r="D11" s="5" t="s">
        <v>16</v>
      </c>
      <c r="E11" s="30">
        <v>0</v>
      </c>
      <c r="F11" s="31"/>
    </row>
    <row r="12" spans="2:6" ht="30">
      <c r="B12" s="4" t="s">
        <v>17</v>
      </c>
      <c r="C12" s="4" t="s">
        <v>18</v>
      </c>
      <c r="D12" s="5" t="s">
        <v>16</v>
      </c>
      <c r="E12" s="30">
        <v>0</v>
      </c>
      <c r="F12" s="31"/>
    </row>
    <row r="13" spans="2:6" ht="15">
      <c r="B13" s="4" t="s">
        <v>19</v>
      </c>
      <c r="C13" s="4" t="s">
        <v>20</v>
      </c>
      <c r="D13" s="5" t="s">
        <v>16</v>
      </c>
      <c r="E13" s="32">
        <v>744043.51</v>
      </c>
      <c r="F13" s="33"/>
    </row>
    <row r="14" spans="2:8" ht="28.5">
      <c r="B14" s="6" t="s">
        <v>21</v>
      </c>
      <c r="C14" s="6" t="s">
        <v>22</v>
      </c>
      <c r="D14" s="7" t="s">
        <v>16</v>
      </c>
      <c r="E14" s="34">
        <v>3518601.01</v>
      </c>
      <c r="F14" s="35"/>
      <c r="H14" s="8" t="e">
        <f>SUM(E30,#REF!,#REF!,#REF!,#REF!,#REF!,#REF!,#REF!,#REF!)</f>
        <v>#REF!</v>
      </c>
    </row>
    <row r="15" spans="2:6" ht="15">
      <c r="B15" s="4" t="s">
        <v>23</v>
      </c>
      <c r="C15" s="4" t="s">
        <v>24</v>
      </c>
      <c r="D15" s="5" t="s">
        <v>16</v>
      </c>
      <c r="E15" s="32">
        <f>E14*44%</f>
        <v>1548184.4444</v>
      </c>
      <c r="F15" s="33"/>
    </row>
    <row r="16" spans="2:6" ht="15">
      <c r="B16" s="4" t="s">
        <v>25</v>
      </c>
      <c r="C16" s="9" t="s">
        <v>26</v>
      </c>
      <c r="D16" s="5" t="s">
        <v>16</v>
      </c>
      <c r="E16" s="32">
        <f>E14*32%</f>
        <v>1125952.3232</v>
      </c>
      <c r="F16" s="33"/>
    </row>
    <row r="17" spans="2:6" ht="15">
      <c r="B17" s="4" t="s">
        <v>27</v>
      </c>
      <c r="C17" s="4" t="s">
        <v>28</v>
      </c>
      <c r="D17" s="5" t="s">
        <v>16</v>
      </c>
      <c r="E17" s="32">
        <f>E14*24%</f>
        <v>844464.2423999999</v>
      </c>
      <c r="F17" s="33"/>
    </row>
    <row r="18" spans="2:6" ht="15">
      <c r="B18" s="6" t="s">
        <v>29</v>
      </c>
      <c r="C18" s="6" t="s">
        <v>30</v>
      </c>
      <c r="D18" s="7" t="s">
        <v>16</v>
      </c>
      <c r="E18" s="34">
        <f>SUM(E19:F23)</f>
        <v>3480818.26</v>
      </c>
      <c r="F18" s="35"/>
    </row>
    <row r="19" spans="2:6" ht="30">
      <c r="B19" s="4" t="s">
        <v>31</v>
      </c>
      <c r="C19" s="4" t="s">
        <v>32</v>
      </c>
      <c r="D19" s="5" t="s">
        <v>16</v>
      </c>
      <c r="E19" s="32">
        <v>3480818.26</v>
      </c>
      <c r="F19" s="33"/>
    </row>
    <row r="20" spans="2:6" ht="30">
      <c r="B20" s="4" t="s">
        <v>33</v>
      </c>
      <c r="C20" s="4" t="s">
        <v>34</v>
      </c>
      <c r="D20" s="5" t="s">
        <v>16</v>
      </c>
      <c r="E20" s="30">
        <v>0</v>
      </c>
      <c r="F20" s="31"/>
    </row>
    <row r="21" spans="2:6" ht="15">
      <c r="B21" s="4" t="s">
        <v>35</v>
      </c>
      <c r="C21" s="4" t="s">
        <v>36</v>
      </c>
      <c r="D21" s="5" t="s">
        <v>16</v>
      </c>
      <c r="E21" s="30">
        <v>0</v>
      </c>
      <c r="F21" s="31"/>
    </row>
    <row r="22" spans="2:6" ht="15">
      <c r="B22" s="4" t="s">
        <v>37</v>
      </c>
      <c r="C22" s="4" t="s">
        <v>38</v>
      </c>
      <c r="D22" s="5" t="s">
        <v>16</v>
      </c>
      <c r="E22" s="30">
        <v>0</v>
      </c>
      <c r="F22" s="31"/>
    </row>
    <row r="23" spans="2:6" ht="15">
      <c r="B23" s="4" t="s">
        <v>39</v>
      </c>
      <c r="C23" s="4" t="s">
        <v>40</v>
      </c>
      <c r="D23" s="5" t="s">
        <v>16</v>
      </c>
      <c r="E23" s="30">
        <v>0</v>
      </c>
      <c r="F23" s="31"/>
    </row>
    <row r="24" spans="2:6" ht="15">
      <c r="B24" s="6" t="s">
        <v>41</v>
      </c>
      <c r="C24" s="6" t="s">
        <v>42</v>
      </c>
      <c r="D24" s="7" t="s">
        <v>16</v>
      </c>
      <c r="E24" s="34">
        <f>E18</f>
        <v>3480818.26</v>
      </c>
      <c r="F24" s="35"/>
    </row>
    <row r="25" spans="2:6" ht="15">
      <c r="B25" s="4" t="s">
        <v>43</v>
      </c>
      <c r="C25" s="4" t="s">
        <v>44</v>
      </c>
      <c r="D25" s="5" t="s">
        <v>16</v>
      </c>
      <c r="E25" s="36">
        <v>0</v>
      </c>
      <c r="F25" s="37"/>
    </row>
    <row r="26" spans="2:6" ht="14.25" customHeight="1">
      <c r="B26" s="4" t="s">
        <v>45</v>
      </c>
      <c r="C26" s="4" t="s">
        <v>46</v>
      </c>
      <c r="D26" s="5" t="s">
        <v>16</v>
      </c>
      <c r="E26" s="36">
        <v>0</v>
      </c>
      <c r="F26" s="37"/>
    </row>
    <row r="27" spans="2:6" ht="15">
      <c r="B27" s="6" t="s">
        <v>47</v>
      </c>
      <c r="C27" s="6" t="s">
        <v>48</v>
      </c>
      <c r="D27" s="7" t="s">
        <v>16</v>
      </c>
      <c r="E27" s="34">
        <f>E13+E14-E24</f>
        <v>781826.2599999998</v>
      </c>
      <c r="F27" s="35"/>
    </row>
    <row r="28" spans="2:6" ht="29.25" customHeight="1">
      <c r="B28" s="38" t="s">
        <v>49</v>
      </c>
      <c r="C28" s="39"/>
      <c r="D28" s="39"/>
      <c r="E28" s="39"/>
      <c r="F28" s="40"/>
    </row>
    <row r="29" spans="2:6" ht="31.5" customHeight="1">
      <c r="B29" s="10" t="s">
        <v>50</v>
      </c>
      <c r="C29" s="11" t="s">
        <v>51</v>
      </c>
      <c r="D29" s="12" t="s">
        <v>8</v>
      </c>
      <c r="E29" s="41" t="s">
        <v>166</v>
      </c>
      <c r="F29" s="42"/>
    </row>
    <row r="30" spans="2:6" ht="14.25" customHeight="1">
      <c r="B30" s="10" t="s">
        <v>52</v>
      </c>
      <c r="C30" s="11" t="s">
        <v>53</v>
      </c>
      <c r="D30" s="12" t="s">
        <v>16</v>
      </c>
      <c r="E30" s="43">
        <f>E17</f>
        <v>844464.2423999999</v>
      </c>
      <c r="F30" s="44"/>
    </row>
    <row r="31" spans="2:6" ht="32.25" customHeight="1" outlineLevel="1">
      <c r="B31" s="10" t="s">
        <v>153</v>
      </c>
      <c r="C31" s="13" t="s">
        <v>148</v>
      </c>
      <c r="D31" s="12" t="s">
        <v>152</v>
      </c>
      <c r="E31" s="12" t="s">
        <v>4</v>
      </c>
      <c r="F31" s="12" t="s">
        <v>149</v>
      </c>
    </row>
    <row r="32" spans="2:6" ht="30" outlineLevel="1">
      <c r="B32" s="10" t="s">
        <v>157</v>
      </c>
      <c r="C32" s="14" t="s">
        <v>146</v>
      </c>
      <c r="D32" s="15" t="s">
        <v>147</v>
      </c>
      <c r="E32" s="12" t="s">
        <v>61</v>
      </c>
      <c r="F32" s="15">
        <f>ROUND(E30*38%,2)</f>
        <v>320896.41</v>
      </c>
    </row>
    <row r="33" spans="2:6" ht="14.25" customHeight="1" outlineLevel="1">
      <c r="B33" s="10" t="s">
        <v>156</v>
      </c>
      <c r="C33" s="14" t="s">
        <v>150</v>
      </c>
      <c r="D33" s="15" t="s">
        <v>147</v>
      </c>
      <c r="E33" s="12" t="s">
        <v>61</v>
      </c>
      <c r="F33" s="15">
        <f>ROUND(E30*3%,2)</f>
        <v>25333.93</v>
      </c>
    </row>
    <row r="34" spans="2:6" ht="59.25" customHeight="1" outlineLevel="1">
      <c r="B34" s="10" t="s">
        <v>158</v>
      </c>
      <c r="C34" s="14" t="s">
        <v>151</v>
      </c>
      <c r="D34" s="15" t="s">
        <v>147</v>
      </c>
      <c r="E34" s="12" t="s">
        <v>61</v>
      </c>
      <c r="F34" s="15">
        <f>ROUND(E30*27%,2)</f>
        <v>228005.35</v>
      </c>
    </row>
    <row r="35" spans="2:6" ht="43.5" customHeight="1" outlineLevel="1">
      <c r="B35" s="10" t="s">
        <v>159</v>
      </c>
      <c r="C35" s="11" t="s">
        <v>154</v>
      </c>
      <c r="D35" s="15" t="s">
        <v>147</v>
      </c>
      <c r="E35" s="12" t="s">
        <v>61</v>
      </c>
      <c r="F35" s="15">
        <f>ROUND(E30*18%,2)</f>
        <v>152003.56</v>
      </c>
    </row>
    <row r="36" spans="2:6" ht="45" customHeight="1" outlineLevel="1">
      <c r="B36" s="10" t="s">
        <v>160</v>
      </c>
      <c r="C36" s="11" t="s">
        <v>155</v>
      </c>
      <c r="D36" s="15" t="s">
        <v>147</v>
      </c>
      <c r="E36" s="12" t="s">
        <v>61</v>
      </c>
      <c r="F36" s="15">
        <f>ROUND(E30*14%,2)</f>
        <v>118224.99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1" t="s">
        <v>167</v>
      </c>
      <c r="F37" s="42"/>
    </row>
    <row r="38" spans="2:6" ht="14.25" customHeight="1">
      <c r="B38" s="10" t="s">
        <v>55</v>
      </c>
      <c r="C38" s="11" t="s">
        <v>53</v>
      </c>
      <c r="D38" s="12" t="s">
        <v>16</v>
      </c>
      <c r="E38" s="45">
        <f>SUM(F40:F44)</f>
        <v>1813568.307903068</v>
      </c>
      <c r="F38" s="46"/>
    </row>
    <row r="39" spans="2:6" ht="28.5" customHeight="1" outlineLevel="1">
      <c r="B39" s="10" t="s">
        <v>195</v>
      </c>
      <c r="C39" s="13" t="s">
        <v>148</v>
      </c>
      <c r="D39" s="12" t="s">
        <v>152</v>
      </c>
      <c r="E39" s="12" t="s">
        <v>4</v>
      </c>
      <c r="F39" s="12" t="s">
        <v>149</v>
      </c>
    </row>
    <row r="40" spans="2:6" ht="14.25" customHeight="1" outlineLevel="1">
      <c r="B40" s="10" t="s">
        <v>196</v>
      </c>
      <c r="C40" s="11" t="s">
        <v>197</v>
      </c>
      <c r="D40" s="15" t="s">
        <v>147</v>
      </c>
      <c r="E40" s="12" t="s">
        <v>61</v>
      </c>
      <c r="F40" s="16">
        <v>464682.06437437853</v>
      </c>
    </row>
    <row r="41" spans="2:6" ht="43.5" customHeight="1" outlineLevel="1">
      <c r="B41" s="10" t="s">
        <v>198</v>
      </c>
      <c r="C41" s="11" t="s">
        <v>161</v>
      </c>
      <c r="D41" s="15" t="s">
        <v>147</v>
      </c>
      <c r="E41" s="12" t="s">
        <v>61</v>
      </c>
      <c r="F41" s="16">
        <v>359864.69125594455</v>
      </c>
    </row>
    <row r="42" spans="2:6" ht="28.5" customHeight="1" outlineLevel="1">
      <c r="B42" s="10" t="s">
        <v>199</v>
      </c>
      <c r="C42" s="11" t="s">
        <v>162</v>
      </c>
      <c r="D42" s="12" t="s">
        <v>201</v>
      </c>
      <c r="E42" s="12" t="s">
        <v>61</v>
      </c>
      <c r="F42" s="16">
        <v>10798.366320363915</v>
      </c>
    </row>
    <row r="43" spans="2:6" ht="27.75" customHeight="1" outlineLevel="1">
      <c r="B43" s="10" t="s">
        <v>200</v>
      </c>
      <c r="C43" s="11" t="s">
        <v>163</v>
      </c>
      <c r="D43" s="12"/>
      <c r="E43" s="12" t="s">
        <v>61</v>
      </c>
      <c r="F43" s="16">
        <v>968474.3259523809</v>
      </c>
    </row>
    <row r="44" spans="2:6" ht="31.5" customHeight="1" outlineLevel="1">
      <c r="B44" s="10" t="s">
        <v>202</v>
      </c>
      <c r="C44" s="11" t="s">
        <v>164</v>
      </c>
      <c r="D44" s="12" t="s">
        <v>203</v>
      </c>
      <c r="E44" s="12" t="s">
        <v>61</v>
      </c>
      <c r="F44" s="16">
        <v>9748.86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1" t="s">
        <v>165</v>
      </c>
      <c r="F45" s="42"/>
    </row>
    <row r="46" spans="2:6" ht="14.25" customHeight="1">
      <c r="B46" s="10" t="s">
        <v>57</v>
      </c>
      <c r="C46" s="11" t="s">
        <v>53</v>
      </c>
      <c r="D46" s="12" t="s">
        <v>16</v>
      </c>
      <c r="E46" s="45">
        <f>SUM(F48:F50)</f>
        <v>1135558.322</v>
      </c>
      <c r="F46" s="46"/>
    </row>
    <row r="47" spans="2:6" ht="28.5" customHeight="1" outlineLevel="1">
      <c r="B47" s="10" t="s">
        <v>204</v>
      </c>
      <c r="C47" s="13" t="s">
        <v>148</v>
      </c>
      <c r="D47" s="12" t="s">
        <v>152</v>
      </c>
      <c r="E47" s="12" t="s">
        <v>4</v>
      </c>
      <c r="F47" s="12" t="s">
        <v>149</v>
      </c>
    </row>
    <row r="48" spans="2:6" ht="28.5" customHeight="1" outlineLevel="1">
      <c r="B48" s="10" t="s">
        <v>205</v>
      </c>
      <c r="C48" s="11" t="s">
        <v>168</v>
      </c>
      <c r="D48" s="15" t="s">
        <v>147</v>
      </c>
      <c r="E48" s="12" t="s">
        <v>61</v>
      </c>
      <c r="F48" s="15">
        <v>81634.02</v>
      </c>
    </row>
    <row r="49" spans="2:6" ht="43.5" customHeight="1" outlineLevel="1">
      <c r="B49" s="10" t="s">
        <v>206</v>
      </c>
      <c r="C49" s="11" t="s">
        <v>169</v>
      </c>
      <c r="D49" s="15" t="s">
        <v>147</v>
      </c>
      <c r="E49" s="12" t="s">
        <v>61</v>
      </c>
      <c r="F49" s="15">
        <v>360817.4620000001</v>
      </c>
    </row>
    <row r="50" spans="2:6" ht="14.25" customHeight="1" outlineLevel="1">
      <c r="B50" s="10" t="s">
        <v>207</v>
      </c>
      <c r="C50" s="11" t="s">
        <v>170</v>
      </c>
      <c r="D50" s="15" t="s">
        <v>147</v>
      </c>
      <c r="E50" s="12" t="s">
        <v>61</v>
      </c>
      <c r="F50" s="15">
        <v>693106.8399999999</v>
      </c>
    </row>
    <row r="51" spans="2:6" ht="15">
      <c r="B51" s="38" t="s">
        <v>58</v>
      </c>
      <c r="C51" s="39"/>
      <c r="D51" s="39"/>
      <c r="E51" s="39"/>
      <c r="F51" s="40"/>
    </row>
    <row r="52" spans="2:6" ht="15">
      <c r="B52" s="4" t="s">
        <v>59</v>
      </c>
      <c r="C52" s="4" t="s">
        <v>60</v>
      </c>
      <c r="D52" s="5" t="s">
        <v>61</v>
      </c>
      <c r="E52" s="5"/>
      <c r="F52" s="17">
        <v>10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7">
        <v>10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7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8">
        <v>0</v>
      </c>
    </row>
    <row r="56" spans="2:6" ht="15">
      <c r="B56" s="38" t="s">
        <v>68</v>
      </c>
      <c r="C56" s="39"/>
      <c r="D56" s="39"/>
      <c r="E56" s="39"/>
      <c r="F56" s="40"/>
    </row>
    <row r="57" spans="2:6" ht="15">
      <c r="B57" s="4" t="s">
        <v>69</v>
      </c>
      <c r="C57" s="4" t="s">
        <v>15</v>
      </c>
      <c r="D57" s="5" t="s">
        <v>16</v>
      </c>
      <c r="E57" s="5"/>
      <c r="F57" s="19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19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0">
        <v>1479276.95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1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1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2">
        <f>F69+F79+F89+F99+F109+F119</f>
        <v>1734688.9600000002</v>
      </c>
    </row>
    <row r="63" spans="2:6" ht="28.5" customHeight="1">
      <c r="B63" s="38" t="s">
        <v>75</v>
      </c>
      <c r="C63" s="39"/>
      <c r="D63" s="39"/>
      <c r="E63" s="39"/>
      <c r="F63" s="40"/>
    </row>
    <row r="64" spans="2:6" ht="15">
      <c r="B64" s="23" t="s">
        <v>76</v>
      </c>
      <c r="C64" s="23" t="s">
        <v>77</v>
      </c>
      <c r="D64" s="24" t="s">
        <v>8</v>
      </c>
      <c r="E64" s="24"/>
      <c r="F64" s="23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5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6">
        <v>2151.486045112782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6">
        <v>2530719.07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6">
        <v>2495071.95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6">
        <v>687550.72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6">
        <f>F67</f>
        <v>2530719.07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6">
        <f>F68</f>
        <v>2495071.95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6">
        <f>F69</f>
        <v>687550.72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6">
        <v>0</v>
      </c>
    </row>
    <row r="74" spans="2:6" ht="30">
      <c r="B74" s="23" t="s">
        <v>99</v>
      </c>
      <c r="C74" s="23" t="s">
        <v>77</v>
      </c>
      <c r="D74" s="24" t="s">
        <v>8</v>
      </c>
      <c r="E74" s="24"/>
      <c r="F74" s="23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5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6">
        <v>12842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6">
        <v>1001572.65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6">
        <v>942157.63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6">
        <v>335343.75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6">
        <f>F77</f>
        <v>1001572.65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6">
        <f>F78</f>
        <v>942157.63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6">
        <f>F79</f>
        <v>335343.75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6">
        <v>0</v>
      </c>
    </row>
    <row r="84" spans="2:6" ht="30">
      <c r="B84" s="23" t="s">
        <v>111</v>
      </c>
      <c r="C84" s="23" t="s">
        <v>77</v>
      </c>
      <c r="D84" s="24" t="s">
        <v>8</v>
      </c>
      <c r="E84" s="24"/>
      <c r="F84" s="23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5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6">
        <v>24858.22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6">
        <v>601224.93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6">
        <v>562533.3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6">
        <v>202537.52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6">
        <f>F87</f>
        <v>601224.93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6">
        <f>F88</f>
        <v>562533.3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6">
        <f>F89</f>
        <v>202537.52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6">
        <v>0</v>
      </c>
    </row>
    <row r="94" spans="2:6" ht="15">
      <c r="B94" s="23" t="s">
        <v>122</v>
      </c>
      <c r="C94" s="23" t="s">
        <v>77</v>
      </c>
      <c r="D94" s="24" t="s">
        <v>8</v>
      </c>
      <c r="E94" s="24"/>
      <c r="F94" s="23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5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6">
        <v>39590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6">
        <v>417951.32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6">
        <v>394313.59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6">
        <v>144348.8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6">
        <f>F97</f>
        <v>417951.32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6">
        <f>F98</f>
        <v>394313.59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6">
        <f>F99</f>
        <v>144348.8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6">
        <v>0</v>
      </c>
    </row>
    <row r="104" spans="2:6" ht="15">
      <c r="B104" s="23" t="s">
        <v>172</v>
      </c>
      <c r="C104" s="23" t="s">
        <v>77</v>
      </c>
      <c r="D104" s="24" t="s">
        <v>8</v>
      </c>
      <c r="E104" s="24"/>
      <c r="F104" s="23" t="s">
        <v>173</v>
      </c>
    </row>
    <row r="105" spans="2:6" ht="14.25" customHeight="1">
      <c r="B105" s="4" t="s">
        <v>174</v>
      </c>
      <c r="C105" s="4" t="s">
        <v>80</v>
      </c>
      <c r="D105" s="5" t="s">
        <v>8</v>
      </c>
      <c r="E105" s="5"/>
      <c r="F105" s="25" t="s">
        <v>175</v>
      </c>
    </row>
    <row r="106" spans="2:6" ht="14.25" customHeight="1">
      <c r="B106" s="4" t="s">
        <v>176</v>
      </c>
      <c r="C106" s="4" t="s">
        <v>83</v>
      </c>
      <c r="D106" s="5" t="s">
        <v>84</v>
      </c>
      <c r="E106" s="5"/>
      <c r="F106" s="26">
        <v>546215</v>
      </c>
    </row>
    <row r="107" spans="2:6" ht="14.25" customHeight="1">
      <c r="B107" s="4" t="s">
        <v>177</v>
      </c>
      <c r="C107" s="4" t="s">
        <v>86</v>
      </c>
      <c r="D107" s="5" t="s">
        <v>16</v>
      </c>
      <c r="E107" s="5"/>
      <c r="F107" s="26">
        <v>1267590.38</v>
      </c>
    </row>
    <row r="108" spans="2:6" ht="14.25" customHeight="1">
      <c r="B108" s="4" t="s">
        <v>178</v>
      </c>
      <c r="C108" s="4" t="s">
        <v>88</v>
      </c>
      <c r="D108" s="5" t="s">
        <v>16</v>
      </c>
      <c r="E108" s="5"/>
      <c r="F108" s="26">
        <v>1178467.43</v>
      </c>
    </row>
    <row r="109" spans="2:6" ht="14.25" customHeight="1">
      <c r="B109" s="4" t="s">
        <v>179</v>
      </c>
      <c r="C109" s="4" t="s">
        <v>90</v>
      </c>
      <c r="D109" s="5" t="s">
        <v>16</v>
      </c>
      <c r="E109" s="5"/>
      <c r="F109" s="26">
        <v>311643.31</v>
      </c>
    </row>
    <row r="110" spans="2:6" ht="30">
      <c r="B110" s="4" t="s">
        <v>180</v>
      </c>
      <c r="C110" s="4" t="s">
        <v>92</v>
      </c>
      <c r="D110" s="5" t="s">
        <v>16</v>
      </c>
      <c r="E110" s="5"/>
      <c r="F110" s="26">
        <f>F107</f>
        <v>1267590.38</v>
      </c>
    </row>
    <row r="111" spans="2:6" ht="30">
      <c r="B111" s="4" t="s">
        <v>181</v>
      </c>
      <c r="C111" s="4" t="s">
        <v>94</v>
      </c>
      <c r="D111" s="5" t="s">
        <v>16</v>
      </c>
      <c r="E111" s="5"/>
      <c r="F111" s="26">
        <f>F108</f>
        <v>1178467.43</v>
      </c>
    </row>
    <row r="112" spans="2:6" ht="30">
      <c r="B112" s="4" t="s">
        <v>182</v>
      </c>
      <c r="C112" s="4" t="s">
        <v>96</v>
      </c>
      <c r="D112" s="5" t="s">
        <v>16</v>
      </c>
      <c r="E112" s="5"/>
      <c r="F112" s="26">
        <f>F109</f>
        <v>311643.31</v>
      </c>
    </row>
    <row r="113" spans="2:6" ht="30">
      <c r="B113" s="4" t="s">
        <v>183</v>
      </c>
      <c r="C113" s="4" t="s">
        <v>98</v>
      </c>
      <c r="D113" s="5" t="s">
        <v>16</v>
      </c>
      <c r="E113" s="5"/>
      <c r="F113" s="26">
        <v>0</v>
      </c>
    </row>
    <row r="114" spans="2:6" ht="15">
      <c r="B114" s="27" t="s">
        <v>185</v>
      </c>
      <c r="C114" s="23" t="s">
        <v>77</v>
      </c>
      <c r="D114" s="24" t="s">
        <v>8</v>
      </c>
      <c r="E114" s="24"/>
      <c r="F114" s="23" t="s">
        <v>184</v>
      </c>
    </row>
    <row r="115" spans="2:6" ht="15">
      <c r="B115" s="27" t="s">
        <v>186</v>
      </c>
      <c r="C115" s="4" t="s">
        <v>80</v>
      </c>
      <c r="D115" s="5" t="s">
        <v>8</v>
      </c>
      <c r="E115" s="5"/>
      <c r="F115" s="25" t="s">
        <v>102</v>
      </c>
    </row>
    <row r="116" spans="2:6" ht="15">
      <c r="B116" s="27" t="s">
        <v>187</v>
      </c>
      <c r="C116" s="4" t="s">
        <v>83</v>
      </c>
      <c r="D116" s="5" t="s">
        <v>84</v>
      </c>
      <c r="E116" s="5"/>
      <c r="F116" s="26">
        <f>F117/332.46</f>
        <v>1278.458912350358</v>
      </c>
    </row>
    <row r="117" spans="2:6" ht="15">
      <c r="B117" s="27" t="s">
        <v>188</v>
      </c>
      <c r="C117" s="4" t="s">
        <v>86</v>
      </c>
      <c r="D117" s="5" t="s">
        <v>16</v>
      </c>
      <c r="E117" s="5"/>
      <c r="F117" s="26">
        <v>425036.45</v>
      </c>
    </row>
    <row r="118" spans="2:6" ht="15">
      <c r="B118" s="27" t="s">
        <v>189</v>
      </c>
      <c r="C118" s="4" t="s">
        <v>88</v>
      </c>
      <c r="D118" s="5" t="s">
        <v>16</v>
      </c>
      <c r="E118" s="5"/>
      <c r="F118" s="26">
        <v>416039.09</v>
      </c>
    </row>
    <row r="119" spans="2:6" ht="15">
      <c r="B119" s="27" t="s">
        <v>190</v>
      </c>
      <c r="C119" s="4" t="s">
        <v>90</v>
      </c>
      <c r="D119" s="5" t="s">
        <v>16</v>
      </c>
      <c r="E119" s="5"/>
      <c r="F119" s="26">
        <v>53264.86</v>
      </c>
    </row>
    <row r="120" spans="2:6" ht="30">
      <c r="B120" s="27" t="s">
        <v>191</v>
      </c>
      <c r="C120" s="4" t="s">
        <v>92</v>
      </c>
      <c r="D120" s="5" t="s">
        <v>16</v>
      </c>
      <c r="E120" s="5"/>
      <c r="F120" s="26">
        <f>F117</f>
        <v>425036.45</v>
      </c>
    </row>
    <row r="121" spans="2:6" ht="30">
      <c r="B121" s="27" t="s">
        <v>192</v>
      </c>
      <c r="C121" s="4" t="s">
        <v>94</v>
      </c>
      <c r="D121" s="5" t="s">
        <v>16</v>
      </c>
      <c r="E121" s="5"/>
      <c r="F121" s="26">
        <f>F118</f>
        <v>416039.09</v>
      </c>
    </row>
    <row r="122" spans="2:6" ht="30">
      <c r="B122" s="27" t="s">
        <v>193</v>
      </c>
      <c r="C122" s="4" t="s">
        <v>96</v>
      </c>
      <c r="D122" s="5" t="s">
        <v>16</v>
      </c>
      <c r="E122" s="5"/>
      <c r="F122" s="26">
        <f>F119</f>
        <v>53264.86</v>
      </c>
    </row>
    <row r="123" spans="2:6" ht="30">
      <c r="B123" s="27" t="s">
        <v>194</v>
      </c>
      <c r="C123" s="4" t="s">
        <v>98</v>
      </c>
      <c r="D123" s="5" t="s">
        <v>16</v>
      </c>
      <c r="E123" s="5"/>
      <c r="F123" s="26"/>
    </row>
    <row r="124" spans="2:6" ht="15">
      <c r="B124" s="38" t="s">
        <v>133</v>
      </c>
      <c r="C124" s="39"/>
      <c r="D124" s="39"/>
      <c r="E124" s="39"/>
      <c r="F124" s="40"/>
    </row>
    <row r="125" spans="2:6" ht="15">
      <c r="B125" s="4" t="s">
        <v>134</v>
      </c>
      <c r="C125" s="4" t="s">
        <v>60</v>
      </c>
      <c r="D125" s="5" t="s">
        <v>61</v>
      </c>
      <c r="E125" s="5"/>
      <c r="F125" s="28">
        <v>4</v>
      </c>
    </row>
    <row r="126" spans="2:6" ht="15">
      <c r="B126" s="4" t="s">
        <v>135</v>
      </c>
      <c r="C126" s="4" t="s">
        <v>63</v>
      </c>
      <c r="D126" s="5" t="s">
        <v>61</v>
      </c>
      <c r="E126" s="5"/>
      <c r="F126" s="28">
        <v>4</v>
      </c>
    </row>
    <row r="127" spans="2:6" ht="14.25" customHeight="1">
      <c r="B127" s="4" t="s">
        <v>136</v>
      </c>
      <c r="C127" s="4" t="s">
        <v>65</v>
      </c>
      <c r="D127" s="5" t="s">
        <v>137</v>
      </c>
      <c r="E127" s="5"/>
      <c r="F127" s="28">
        <v>0</v>
      </c>
    </row>
    <row r="128" spans="2:6" ht="15">
      <c r="B128" s="4" t="s">
        <v>138</v>
      </c>
      <c r="C128" s="4" t="s">
        <v>67</v>
      </c>
      <c r="D128" s="5" t="s">
        <v>16</v>
      </c>
      <c r="E128" s="5"/>
      <c r="F128" s="26">
        <v>4850</v>
      </c>
    </row>
    <row r="129" spans="2:6" ht="28.5" customHeight="1">
      <c r="B129" s="38" t="s">
        <v>139</v>
      </c>
      <c r="C129" s="39"/>
      <c r="D129" s="39"/>
      <c r="E129" s="39"/>
      <c r="F129" s="40"/>
    </row>
    <row r="130" spans="2:6" ht="15">
      <c r="B130" s="4" t="s">
        <v>140</v>
      </c>
      <c r="C130" s="4" t="s">
        <v>141</v>
      </c>
      <c r="D130" s="5" t="s">
        <v>61</v>
      </c>
      <c r="E130" s="5"/>
      <c r="F130" s="29">
        <v>20</v>
      </c>
    </row>
    <row r="131" spans="2:6" ht="15">
      <c r="B131" s="4" t="s">
        <v>142</v>
      </c>
      <c r="C131" s="4" t="s">
        <v>143</v>
      </c>
      <c r="D131" s="5" t="s">
        <v>61</v>
      </c>
      <c r="E131" s="5"/>
      <c r="F131" s="29">
        <v>9</v>
      </c>
    </row>
    <row r="132" spans="2:6" ht="30">
      <c r="B132" s="4" t="s">
        <v>144</v>
      </c>
      <c r="C132" s="4" t="s">
        <v>145</v>
      </c>
      <c r="D132" s="5" t="s">
        <v>16</v>
      </c>
      <c r="E132" s="5"/>
      <c r="F132" s="26">
        <v>254120</v>
      </c>
    </row>
  </sheetData>
  <sheetProtection/>
  <mergeCells count="37">
    <mergeCell ref="E24:F24"/>
    <mergeCell ref="B2:F2"/>
    <mergeCell ref="B4:F4"/>
    <mergeCell ref="B5:F5"/>
    <mergeCell ref="B10:F10"/>
    <mergeCell ref="E6:F6"/>
    <mergeCell ref="E7:F7"/>
    <mergeCell ref="E8:F8"/>
    <mergeCell ref="E9:F9"/>
    <mergeCell ref="E18:F18"/>
    <mergeCell ref="B124:F124"/>
    <mergeCell ref="B129:F129"/>
    <mergeCell ref="B28:F28"/>
    <mergeCell ref="E23:F23"/>
    <mergeCell ref="E25:F25"/>
    <mergeCell ref="E27:F27"/>
    <mergeCell ref="B56:F56"/>
    <mergeCell ref="B63:F63"/>
    <mergeCell ref="E38:F38"/>
    <mergeCell ref="E45:F45"/>
    <mergeCell ref="E26:F26"/>
    <mergeCell ref="E15:F15"/>
    <mergeCell ref="B51:F51"/>
    <mergeCell ref="E29:F29"/>
    <mergeCell ref="E30:F30"/>
    <mergeCell ref="E37:F37"/>
    <mergeCell ref="E16:F16"/>
    <mergeCell ref="E46:F46"/>
    <mergeCell ref="E17:F17"/>
    <mergeCell ref="E22:F22"/>
    <mergeCell ref="E21:F21"/>
    <mergeCell ref="E11:F11"/>
    <mergeCell ref="E12:F12"/>
    <mergeCell ref="E13:F13"/>
    <mergeCell ref="E14:F14"/>
    <mergeCell ref="E19:F19"/>
    <mergeCell ref="E20:F20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2018-04-10T02:46:27Z</cp:lastPrinted>
  <dcterms:created xsi:type="dcterms:W3CDTF">2018-01-17T04:16:34Z</dcterms:created>
  <dcterms:modified xsi:type="dcterms:W3CDTF">2021-03-19T06:48:51Z</dcterms:modified>
  <cp:category/>
  <cp:version/>
  <cp:contentType/>
  <cp:contentStatus/>
</cp:coreProperties>
</file>